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255" windowWidth="22245" windowHeight="15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<sst xmlns="http://schemas.openxmlformats.org/spreadsheetml/2006/main" count="195" uniqueCount="129">
  <si>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>1. Ladebeginn ausrechnen:</t>
  </si>
  <si>
    <t>Variablen einsetzen:</t>
  </si>
  <si>
    <t>Resultate:</t>
  </si>
  <si>
    <t>Einheit:</t>
  </si>
  <si>
    <t>Schnellaufzahl</t>
  </si>
  <si>
    <t>1. TSR (n)</t>
  </si>
  <si>
    <t>Umdrehungen/Minute</t>
  </si>
  <si>
    <t>RPM ( U / min)</t>
  </si>
  <si>
    <t>Windgeschw. (NUR für Ladebeginn)</t>
  </si>
  <si>
    <t>2. V (m/s)</t>
  </si>
  <si>
    <t>Durchmesser</t>
  </si>
  <si>
    <t>3. D (m)</t>
  </si>
  <si>
    <t>Umdrehungen/Sekunde</t>
  </si>
  <si>
    <t>RPS ( U / Sek)</t>
  </si>
  <si>
    <t>2. Geschwindigkeit der Spulen:</t>
  </si>
  <si>
    <t>Anzahl Spulen</t>
  </si>
  <si>
    <t>1. Spulen (n)</t>
  </si>
  <si>
    <t>Umfang in Loch-Mitte</t>
  </si>
  <si>
    <t>m</t>
  </si>
  <si>
    <t>Maße der Spule</t>
  </si>
  <si>
    <t>&gt; Radius bei Lochmitte</t>
  </si>
  <si>
    <t>mm</t>
  </si>
  <si>
    <t>Spulenlochlänge</t>
  </si>
  <si>
    <t>2. Länge(mm)</t>
  </si>
  <si>
    <t>Spulenlochbreite aussen</t>
  </si>
  <si>
    <t>3. Breite(mm)</t>
  </si>
  <si>
    <t>Geschw. In Mitte Spulenlöcher</t>
  </si>
  <si>
    <t>m/s</t>
  </si>
  <si>
    <t>Spulenlochbreite innen</t>
  </si>
  <si>
    <t>4. Breite(mm)</t>
  </si>
  <si>
    <t>Schenkelbreite (von oben gesehen)</t>
  </si>
  <si>
    <t>5. Breite(mm)</t>
  </si>
  <si>
    <t>Abstand zw. Spulen</t>
  </si>
  <si>
    <t>6. Abstand (mm)</t>
  </si>
  <si>
    <t>Abstand Spulenende zu Statorrand</t>
  </si>
  <si>
    <t xml:space="preserve">7. Abstand (mm) </t>
  </si>
  <si>
    <t>Statordurchmesser</t>
  </si>
  <si>
    <t>cm</t>
  </si>
  <si>
    <t>Magnetscheibendurchmesser</t>
  </si>
  <si>
    <t>(Nur Annäherungswerte)</t>
  </si>
  <si>
    <t>3. Magnetische Flussdichte:</t>
  </si>
  <si>
    <t>N52</t>
  </si>
  <si>
    <t>N50</t>
  </si>
  <si>
    <t>Dicke Magnet</t>
  </si>
  <si>
    <t>1. Dicke (mm)</t>
  </si>
  <si>
    <t>N48</t>
  </si>
  <si>
    <t>Luftspalt zwischen Magneten</t>
  </si>
  <si>
    <t>2. Abstand (mm)</t>
  </si>
  <si>
    <t>&gt;&gt; Max 2xMagnetdicke !</t>
  </si>
  <si>
    <t>N45</t>
  </si>
  <si>
    <t>Wertigkeit Magnet</t>
  </si>
  <si>
    <t>3. Grad ( Tesla)</t>
  </si>
  <si>
    <t>Magnetische Flussdichte:</t>
  </si>
  <si>
    <t>Tesla</t>
  </si>
  <si>
    <t>N42</t>
  </si>
  <si>
    <t>N40</t>
  </si>
  <si>
    <t>4. Anzahl der benötigten Wicklungen:</t>
  </si>
  <si>
    <t>Systemspannung (12V,24V,48V,240V,...)</t>
  </si>
  <si>
    <t>1. Spannung (Volt)</t>
  </si>
  <si>
    <t>Breite Magnet</t>
  </si>
  <si>
    <t>Länge Magnet</t>
  </si>
  <si>
    <t>4. Länge(mm)</t>
  </si>
  <si>
    <t>Anzahl Magnet-Pole</t>
  </si>
  <si>
    <t>5. Magnetpole (n)</t>
  </si>
  <si>
    <t>Anzahl Phasen</t>
  </si>
  <si>
    <t>6. Phasen (n)</t>
  </si>
  <si>
    <t>a) Sternschaltung (Y)</t>
  </si>
  <si>
    <t>Anzahl Wicklungen/Spule</t>
  </si>
  <si>
    <t>Wicklungen</t>
  </si>
  <si>
    <t>b) Dreieckschaltung (D)</t>
  </si>
  <si>
    <t>5. Spulenschenkeldicke (Höhe)</t>
  </si>
  <si>
    <t>Drahtdurchmesser</t>
  </si>
  <si>
    <t>1. D (mm)</t>
  </si>
  <si>
    <t>Packdichte</t>
  </si>
  <si>
    <t>2. Dichte(Faktor)</t>
  </si>
  <si>
    <t>Drähte in Hand</t>
  </si>
  <si>
    <t>3. Anzahl (n)</t>
  </si>
  <si>
    <t>Schichtdicke Laminat über den Spulen</t>
  </si>
  <si>
    <t>4. Dicke (mm)</t>
  </si>
  <si>
    <t>(je Statorseite)</t>
  </si>
  <si>
    <t>Abstand zwischen Stator und Magneten</t>
  </si>
  <si>
    <t>5. Abstand (mm)</t>
  </si>
  <si>
    <t>Dicke(Höhe)</t>
  </si>
  <si>
    <t>wenn rot, dann zu dick !</t>
  </si>
  <si>
    <t>6. Drahtlänge:</t>
  </si>
  <si>
    <t>Drahtlänge/Spule</t>
  </si>
  <si>
    <t>Gesamtlänge aller Spulen</t>
  </si>
  <si>
    <t>Gesamtgewicht aller Spulen</t>
  </si>
  <si>
    <t>g</t>
  </si>
  <si>
    <t>7. Innenwiderstand</t>
  </si>
  <si>
    <t>Spezifischer Widerstand des Drahtes</t>
  </si>
  <si>
    <t>1. Widerstand (ohm)</t>
  </si>
  <si>
    <t>Gesamtinnenwiderstand</t>
  </si>
  <si>
    <t>Ohm</t>
  </si>
  <si>
    <t>8. Leistung / Wirkungsgrad:</t>
  </si>
  <si>
    <t>(gilt nur für den Fall von Batterieladung)</t>
  </si>
  <si>
    <t>Luftdichte</t>
  </si>
  <si>
    <t>Kg/m' 3</t>
  </si>
  <si>
    <t>Leistung Rotor</t>
  </si>
  <si>
    <t>Watt</t>
  </si>
  <si>
    <t>Rotorwirkungsgrad</t>
  </si>
  <si>
    <t>%</t>
  </si>
  <si>
    <t>Ladestrom vor Gleichrichter</t>
  </si>
  <si>
    <t>A</t>
  </si>
  <si>
    <t>Spannungsabfall Gleichrichter</t>
  </si>
  <si>
    <t>V</t>
  </si>
  <si>
    <t>Leistung Generator</t>
  </si>
  <si>
    <t>Windgeschwindigkeit (für Leistungsber.)</t>
  </si>
  <si>
    <t>Wirkungsgrad Generator</t>
  </si>
  <si>
    <t>Verlustleistung Generator</t>
  </si>
  <si>
    <t>Verluste durch Gleichrichter</t>
  </si>
  <si>
    <t>Ladeleistung an Batterie</t>
  </si>
  <si>
    <t>Ladestrom nach Gleichrichter</t>
  </si>
  <si>
    <t>Wirk-grad Gen +Gleichrichter</t>
  </si>
  <si>
    <t>Gesamtwirkungsgrad Anlage</t>
  </si>
  <si>
    <t>Dreieckschaltung</t>
  </si>
  <si>
    <t>Strom</t>
  </si>
  <si>
    <t>Summe (Pe+Pv)</t>
  </si>
  <si>
    <t>P(elektrisch)</t>
  </si>
  <si>
    <t>P(Verlust)</t>
  </si>
  <si>
    <t>V(Wind)</t>
  </si>
  <si>
    <t>P(mechanisch)</t>
  </si>
  <si>
    <t>P(elektisch)</t>
  </si>
  <si>
    <t>Verlust Gleichr.</t>
  </si>
  <si>
    <t>P(Batterie)</t>
  </si>
  <si>
    <t>Wirkungsgrad</t>
  </si>
  <si>
    <t>Hilfen:</t>
  </si>
  <si>
    <t>Generator</t>
  </si>
  <si>
    <t>Scheibengenerator Berechnung V1.7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</si>
</sst>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4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14"/>
      <color indexed="9"/>
      <name val="Arial"/>
      <family val="2"/>
    </font>
    <font>
      <b/>
      <sz val="17.25"/>
      <color indexed="8"/>
      <name val="Arial"/>
      <family val="2"/>
    </font>
    <font>
      <sz val="14.25"/>
      <color indexed="8"/>
      <name val="Arial"/>
      <family val="2"/>
    </font>
    <font>
      <b/>
      <sz val="14.25"/>
      <color indexed="8"/>
      <name val="Arial"/>
      <family val="2"/>
    </font>
    <font>
      <b/>
      <sz val="17"/>
      <color indexed="8"/>
      <name val="Arial"/>
      <family val="2"/>
    </font>
    <font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2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4" borderId="4" xfId="0" applyFill="1" applyBorder="1" applyAlignment="1">
      <alignment/>
    </xf>
    <xf numFmtId="0" fontId="1" fillId="5" borderId="5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0" xfId="0" applyFill="1" applyAlignment="1">
      <alignment/>
    </xf>
    <xf numFmtId="0" fontId="0" fillId="4" borderId="9" xfId="0" applyFill="1" applyBorder="1" applyAlignment="1">
      <alignment/>
    </xf>
    <xf numFmtId="0" fontId="0" fillId="4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0" fillId="4" borderId="0" xfId="0" applyFont="1" applyFill="1" applyAlignment="1">
      <alignment horizontal="right"/>
    </xf>
    <xf numFmtId="164" fontId="0" fillId="5" borderId="12" xfId="0" applyNumberFormat="1" applyFill="1" applyBorder="1" applyAlignment="1">
      <alignment/>
    </xf>
    <xf numFmtId="0" fontId="1" fillId="3" borderId="13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2" fontId="0" fillId="5" borderId="12" xfId="0" applyNumberForma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3" fillId="2" borderId="7" xfId="0" applyFont="1" applyFill="1" applyBorder="1" applyAlignment="1">
      <alignment/>
    </xf>
    <xf numFmtId="0" fontId="4" fillId="6" borderId="0" xfId="0" applyFont="1" applyFill="1" applyAlignment="1">
      <alignment/>
    </xf>
    <xf numFmtId="0" fontId="4" fillId="6" borderId="9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0" xfId="0" applyFill="1" applyAlignment="1">
      <alignment/>
    </xf>
    <xf numFmtId="0" fontId="0" fillId="6" borderId="9" xfId="0" applyFill="1" applyBorder="1" applyAlignment="1">
      <alignment/>
    </xf>
    <xf numFmtId="0" fontId="0" fillId="6" borderId="10" xfId="0" applyFont="1" applyFill="1" applyBorder="1" applyAlignment="1">
      <alignment/>
    </xf>
    <xf numFmtId="0" fontId="0" fillId="6" borderId="19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0" fillId="6" borderId="0" xfId="0" applyFont="1" applyFill="1" applyAlignment="1">
      <alignment horizontal="right"/>
    </xf>
    <xf numFmtId="0" fontId="0" fillId="5" borderId="11" xfId="0" applyFill="1" applyBorder="1" applyAlignment="1">
      <alignment/>
    </xf>
    <xf numFmtId="0" fontId="1" fillId="6" borderId="7" xfId="0" applyFont="1" applyFill="1" applyBorder="1" applyAlignment="1">
      <alignment/>
    </xf>
    <xf numFmtId="0" fontId="0" fillId="6" borderId="0" xfId="0" applyFill="1" applyBorder="1" applyAlignment="1">
      <alignment/>
    </xf>
    <xf numFmtId="2" fontId="0" fillId="5" borderId="15" xfId="0" applyNumberFormat="1" applyFill="1" applyBorder="1" applyAlignment="1">
      <alignment/>
    </xf>
    <xf numFmtId="0" fontId="0" fillId="6" borderId="20" xfId="0" applyFont="1" applyFill="1" applyBorder="1" applyAlignment="1">
      <alignment/>
    </xf>
    <xf numFmtId="0" fontId="1" fillId="7" borderId="12" xfId="0" applyFont="1" applyFill="1" applyBorder="1" applyAlignment="1">
      <alignment/>
    </xf>
    <xf numFmtId="2" fontId="0" fillId="6" borderId="0" xfId="0" applyNumberFormat="1" applyFill="1" applyAlignment="1">
      <alignment/>
    </xf>
    <xf numFmtId="0" fontId="0" fillId="6" borderId="21" xfId="0" applyFont="1" applyFill="1" applyBorder="1" applyAlignment="1">
      <alignment/>
    </xf>
    <xf numFmtId="2" fontId="0" fillId="5" borderId="11" xfId="0" applyNumberFormat="1" applyFill="1" applyBorder="1" applyAlignment="1">
      <alignment/>
    </xf>
    <xf numFmtId="0" fontId="0" fillId="6" borderId="22" xfId="0" applyFont="1" applyFill="1" applyBorder="1" applyAlignment="1">
      <alignment/>
    </xf>
    <xf numFmtId="0" fontId="0" fillId="0" borderId="0" xfId="0" applyBorder="1" applyAlignment="1">
      <alignment/>
    </xf>
    <xf numFmtId="0" fontId="0" fillId="6" borderId="0" xfId="0" applyFont="1" applyFill="1" applyBorder="1" applyAlignment="1">
      <alignment horizontal="right"/>
    </xf>
    <xf numFmtId="0" fontId="0" fillId="6" borderId="17" xfId="0" applyFill="1" applyBorder="1" applyAlignment="1">
      <alignment/>
    </xf>
    <xf numFmtId="0" fontId="0" fillId="6" borderId="17" xfId="0" applyFont="1" applyFill="1" applyBorder="1" applyAlignment="1">
      <alignment horizontal="right"/>
    </xf>
    <xf numFmtId="0" fontId="0" fillId="6" borderId="18" xfId="0" applyFill="1" applyBorder="1" applyAlignment="1">
      <alignment/>
    </xf>
    <xf numFmtId="0" fontId="0" fillId="8" borderId="23" xfId="0" applyFont="1" applyFill="1" applyBorder="1" applyAlignment="1">
      <alignment/>
    </xf>
    <xf numFmtId="0" fontId="0" fillId="8" borderId="24" xfId="0" applyFill="1" applyBorder="1" applyAlignment="1">
      <alignment/>
    </xf>
    <xf numFmtId="0" fontId="0" fillId="4" borderId="0" xfId="0" applyFill="1" applyBorder="1" applyAlignment="1">
      <alignment/>
    </xf>
    <xf numFmtId="0" fontId="0" fillId="8" borderId="25" xfId="0" applyFont="1" applyFill="1" applyBorder="1" applyAlignment="1">
      <alignment/>
    </xf>
    <xf numFmtId="0" fontId="0" fillId="8" borderId="26" xfId="0" applyFill="1" applyBorder="1" applyAlignment="1">
      <alignment/>
    </xf>
    <xf numFmtId="0" fontId="0" fillId="4" borderId="0" xfId="0" applyFont="1" applyFill="1" applyAlignment="1">
      <alignment/>
    </xf>
    <xf numFmtId="0" fontId="1" fillId="4" borderId="0" xfId="0" applyFont="1" applyFill="1" applyBorder="1" applyAlignment="1">
      <alignment horizontal="left"/>
    </xf>
    <xf numFmtId="0" fontId="0" fillId="7" borderId="0" xfId="0" applyFont="1" applyFill="1" applyBorder="1" applyAlignment="1">
      <alignment horizontal="right"/>
    </xf>
    <xf numFmtId="0" fontId="0" fillId="5" borderId="12" xfId="0" applyFill="1" applyBorder="1" applyAlignment="1">
      <alignment/>
    </xf>
    <xf numFmtId="0" fontId="0" fillId="4" borderId="27" xfId="0" applyFill="1" applyBorder="1" applyAlignment="1">
      <alignment/>
    </xf>
    <xf numFmtId="0" fontId="0" fillId="8" borderId="28" xfId="0" applyFont="1" applyFill="1" applyBorder="1" applyAlignment="1">
      <alignment/>
    </xf>
    <xf numFmtId="0" fontId="0" fillId="8" borderId="29" xfId="0" applyFill="1" applyBorder="1" applyAlignment="1">
      <alignment/>
    </xf>
    <xf numFmtId="0" fontId="0" fillId="6" borderId="30" xfId="0" applyFill="1" applyBorder="1" applyAlignment="1">
      <alignment/>
    </xf>
    <xf numFmtId="0" fontId="0" fillId="6" borderId="14" xfId="0" applyFont="1" applyFill="1" applyBorder="1" applyAlignment="1">
      <alignment/>
    </xf>
    <xf numFmtId="1" fontId="0" fillId="6" borderId="0" xfId="0" applyNumberFormat="1" applyFill="1" applyAlignment="1">
      <alignment/>
    </xf>
    <xf numFmtId="0" fontId="0" fillId="9" borderId="7" xfId="0" applyFont="1" applyFill="1" applyBorder="1" applyAlignment="1">
      <alignment/>
    </xf>
    <xf numFmtId="1" fontId="0" fillId="5" borderId="12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0" fillId="6" borderId="31" xfId="0" applyFill="1" applyBorder="1" applyAlignment="1">
      <alignment/>
    </xf>
    <xf numFmtId="0" fontId="0" fillId="6" borderId="16" xfId="0" applyFill="1" applyBorder="1" applyAlignment="1">
      <alignment/>
    </xf>
    <xf numFmtId="0" fontId="1" fillId="4" borderId="7" xfId="0" applyFont="1" applyFill="1" applyBorder="1" applyAlignment="1">
      <alignment/>
    </xf>
    <xf numFmtId="2" fontId="1" fillId="7" borderId="12" xfId="0" applyNumberFormat="1" applyFont="1" applyFill="1" applyBorder="1" applyAlignment="1">
      <alignment/>
    </xf>
    <xf numFmtId="0" fontId="6" fillId="4" borderId="9" xfId="0" applyFont="1" applyFill="1" applyBorder="1" applyAlignment="1">
      <alignment/>
    </xf>
    <xf numFmtId="0" fontId="1" fillId="4" borderId="21" xfId="0" applyFont="1" applyFill="1" applyBorder="1" applyAlignment="1">
      <alignment/>
    </xf>
    <xf numFmtId="2" fontId="0" fillId="5" borderId="13" xfId="0" applyNumberFormat="1" applyFill="1" applyBorder="1" applyAlignment="1">
      <alignment/>
    </xf>
    <xf numFmtId="2" fontId="0" fillId="6" borderId="0" xfId="0" applyNumberFormat="1" applyFill="1" applyBorder="1" applyAlignment="1">
      <alignment/>
    </xf>
    <xf numFmtId="0" fontId="0" fillId="4" borderId="32" xfId="0" applyFont="1" applyFill="1" applyBorder="1" applyAlignment="1">
      <alignment/>
    </xf>
    <xf numFmtId="0" fontId="1" fillId="3" borderId="33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9" borderId="8" xfId="0" applyFont="1" applyFill="1" applyBorder="1" applyAlignment="1">
      <alignment/>
    </xf>
    <xf numFmtId="0" fontId="0" fillId="6" borderId="7" xfId="0" applyFont="1" applyFill="1" applyBorder="1" applyAlignment="1">
      <alignment/>
    </xf>
    <xf numFmtId="2" fontId="1" fillId="3" borderId="11" xfId="0" applyNumberFormat="1" applyFont="1" applyFill="1" applyBorder="1" applyAlignment="1">
      <alignment horizontal="left"/>
    </xf>
    <xf numFmtId="0" fontId="0" fillId="6" borderId="0" xfId="0" applyFont="1" applyFill="1" applyBorder="1" applyAlignment="1">
      <alignment/>
    </xf>
    <xf numFmtId="164" fontId="0" fillId="5" borderId="11" xfId="0" applyNumberFormat="1" applyFont="1" applyFill="1" applyBorder="1" applyAlignment="1">
      <alignment horizontal="right"/>
    </xf>
    <xf numFmtId="2" fontId="1" fillId="3" borderId="13" xfId="0" applyNumberFormat="1" applyFont="1" applyFill="1" applyBorder="1" applyAlignment="1">
      <alignment horizontal="left"/>
    </xf>
    <xf numFmtId="164" fontId="0" fillId="5" borderId="13" xfId="0" applyNumberFormat="1" applyFont="1" applyFill="1" applyBorder="1" applyAlignment="1">
      <alignment horizontal="right"/>
    </xf>
    <xf numFmtId="2" fontId="1" fillId="3" borderId="34" xfId="0" applyNumberFormat="1" applyFont="1" applyFill="1" applyBorder="1" applyAlignment="1">
      <alignment horizontal="left"/>
    </xf>
    <xf numFmtId="0" fontId="1" fillId="6" borderId="0" xfId="0" applyFont="1" applyFill="1" applyBorder="1" applyAlignment="1">
      <alignment/>
    </xf>
    <xf numFmtId="164" fontId="1" fillId="5" borderId="13" xfId="0" applyNumberFormat="1" applyFont="1" applyFill="1" applyBorder="1" applyAlignment="1">
      <alignment horizontal="right"/>
    </xf>
    <xf numFmtId="2" fontId="1" fillId="3" borderId="15" xfId="0" applyNumberFormat="1" applyFont="1" applyFill="1" applyBorder="1" applyAlignment="1">
      <alignment horizontal="left"/>
    </xf>
    <xf numFmtId="10" fontId="0" fillId="0" borderId="0" xfId="0" applyNumberFormat="1" applyAlignment="1">
      <alignment/>
    </xf>
    <xf numFmtId="164" fontId="7" fillId="5" borderId="13" xfId="0" applyNumberFormat="1" applyFont="1" applyFill="1" applyBorder="1" applyAlignment="1">
      <alignment horizontal="right"/>
    </xf>
    <xf numFmtId="2" fontId="0" fillId="6" borderId="9" xfId="0" applyNumberFormat="1" applyFont="1" applyFill="1" applyBorder="1" applyAlignment="1">
      <alignment horizontal="lef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2" fontId="0" fillId="6" borderId="9" xfId="0" applyNumberFormat="1" applyFill="1" applyBorder="1" applyAlignment="1">
      <alignment/>
    </xf>
    <xf numFmtId="0" fontId="0" fillId="6" borderId="35" xfId="0" applyFont="1" applyFill="1" applyBorder="1" applyAlignment="1">
      <alignment/>
    </xf>
    <xf numFmtId="0" fontId="0" fillId="0" borderId="37" xfId="0" applyBorder="1" applyAlignment="1">
      <alignment/>
    </xf>
    <xf numFmtId="10" fontId="0" fillId="0" borderId="0" xfId="0" applyNumberFormat="1" applyFill="1" applyAlignment="1">
      <alignment/>
    </xf>
    <xf numFmtId="0" fontId="0" fillId="6" borderId="38" xfId="0" applyFont="1" applyFill="1" applyBorder="1" applyAlignment="1">
      <alignment/>
    </xf>
    <xf numFmtId="164" fontId="0" fillId="5" borderId="15" xfId="0" applyNumberFormat="1" applyFont="1" applyFill="1" applyBorder="1" applyAlignment="1">
      <alignment horizontal="right"/>
    </xf>
    <xf numFmtId="2" fontId="0" fillId="6" borderId="0" xfId="0" applyNumberFormat="1" applyFont="1" applyFill="1" applyBorder="1" applyAlignment="1">
      <alignment horizontal="left"/>
    </xf>
    <xf numFmtId="0" fontId="0" fillId="6" borderId="8" xfId="0" applyFont="1" applyFill="1" applyBorder="1" applyAlignment="1">
      <alignment/>
    </xf>
    <xf numFmtId="0" fontId="0" fillId="6" borderId="17" xfId="0" applyFont="1" applyFill="1" applyBorder="1" applyAlignment="1">
      <alignment/>
    </xf>
    <xf numFmtId="164" fontId="0" fillId="6" borderId="17" xfId="0" applyNumberFormat="1" applyFont="1" applyFill="1" applyBorder="1" applyAlignment="1">
      <alignment horizontal="right"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30" xfId="0" applyFill="1" applyBorder="1" applyAlignment="1">
      <alignment/>
    </xf>
    <xf numFmtId="0" fontId="0" fillId="0" borderId="9" xfId="0" applyBorder="1" applyAlignment="1">
      <alignment/>
    </xf>
    <xf numFmtId="0" fontId="0" fillId="2" borderId="9" xfId="0" applyFill="1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Generator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Sheet2!$J$7:$J$33</c:f>
              <c:numCache>
                <c:ptCount val="27"/>
                <c:pt idx="0">
                  <c:v>7.199999999999999</c:v>
                </c:pt>
                <c:pt idx="1">
                  <c:v>14.399999999999999</c:v>
                </c:pt>
                <c:pt idx="2">
                  <c:v>24</c:v>
                </c:pt>
                <c:pt idx="3">
                  <c:v>38.400000000000006</c:v>
                </c:pt>
                <c:pt idx="4">
                  <c:v>60</c:v>
                </c:pt>
                <c:pt idx="5">
                  <c:v>84</c:v>
                </c:pt>
                <c:pt idx="6">
                  <c:v>112.80000000000001</c:v>
                </c:pt>
                <c:pt idx="7">
                  <c:v>146.39999999999998</c:v>
                </c:pt>
                <c:pt idx="8">
                  <c:v>187.2</c:v>
                </c:pt>
                <c:pt idx="9">
                  <c:v>232.79999999999998</c:v>
                </c:pt>
                <c:pt idx="10">
                  <c:v>280.79999999999995</c:v>
                </c:pt>
                <c:pt idx="11">
                  <c:v>336</c:v>
                </c:pt>
                <c:pt idx="12">
                  <c:v>396</c:v>
                </c:pt>
                <c:pt idx="13">
                  <c:v>460.79999999999995</c:v>
                </c:pt>
                <c:pt idx="14">
                  <c:v>528</c:v>
                </c:pt>
                <c:pt idx="15">
                  <c:v>600</c:v>
                </c:pt>
                <c:pt idx="16">
                  <c:v>672</c:v>
                </c:pt>
                <c:pt idx="17">
                  <c:v>756</c:v>
                </c:pt>
                <c:pt idx="18">
                  <c:v>840</c:v>
                </c:pt>
                <c:pt idx="19">
                  <c:v>924</c:v>
                </c:pt>
                <c:pt idx="20">
                  <c:v>1020</c:v>
                </c:pt>
              </c:numCache>
            </c:numRef>
          </c:yVal>
          <c:smooth val="1"/>
        </c:ser>
        <c:ser>
          <c:idx val="1"/>
          <c:order val="1"/>
          <c:tx>
            <c:v>Repeller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Sheet2!$I$7:$I$27</c:f>
              <c:numCache>
                <c:ptCount val="21"/>
                <c:pt idx="0">
                  <c:v>7.79014533024</c:v>
                </c:pt>
                <c:pt idx="1">
                  <c:v>15.215127598125</c:v>
                </c:pt>
                <c:pt idx="2">
                  <c:v>26.29174048956</c:v>
                </c:pt>
                <c:pt idx="3">
                  <c:v>41.750310129255</c:v>
                </c:pt>
                <c:pt idx="4">
                  <c:v>62.32116264192</c:v>
                </c:pt>
                <c:pt idx="5">
                  <c:v>88.734624152265</c:v>
                </c:pt>
                <c:pt idx="6">
                  <c:v>121.721020785</c:v>
                </c:pt>
                <c:pt idx="7">
                  <c:v>162.01067866483498</c:v>
                </c:pt>
                <c:pt idx="8">
                  <c:v>210.33392391648</c:v>
                </c:pt>
                <c:pt idx="9">
                  <c:v>267.421082664645</c:v>
                </c:pt>
                <c:pt idx="10">
                  <c:v>334.00248103404</c:v>
                </c:pt>
                <c:pt idx="11">
                  <c:v>410.80844514937496</c:v>
                </c:pt>
                <c:pt idx="12">
                  <c:v>498.56930113536</c:v>
                </c:pt>
                <c:pt idx="13">
                  <c:v>598.015375116705</c:v>
                </c:pt>
                <c:pt idx="14">
                  <c:v>709.87699321812</c:v>
                </c:pt>
                <c:pt idx="15">
                  <c:v>834.8844815643149</c:v>
                </c:pt>
                <c:pt idx="16">
                  <c:v>973.76816628</c:v>
                </c:pt>
                <c:pt idx="17">
                  <c:v>1127.258373489885</c:v>
                </c:pt>
                <c:pt idx="18">
                  <c:v>1296.0854293186799</c:v>
                </c:pt>
                <c:pt idx="19">
                  <c:v>1480.9796598910948</c:v>
                </c:pt>
                <c:pt idx="20">
                  <c:v>1682.67139133184</c:v>
                </c:pt>
              </c:numCache>
            </c:numRef>
          </c:yVal>
          <c:smooth val="1"/>
        </c:ser>
        <c:axId val="50664494"/>
        <c:axId val="53327263"/>
      </c:scatterChart>
      <c:valAx>
        <c:axId val="50664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27263"/>
        <c:crossesAt val="0"/>
        <c:crossBetween val="midCat"/>
        <c:dispUnits/>
        <c:majorUnit val="1"/>
      </c:valAx>
      <c:valAx>
        <c:axId val="53327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64494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Sheet3!$J$7:$J$33</c:f>
              <c:numCache>
                <c:ptCount val="27"/>
                <c:pt idx="0">
                  <c:v>7.199999999999999</c:v>
                </c:pt>
                <c:pt idx="1">
                  <c:v>14.399999999999999</c:v>
                </c:pt>
                <c:pt idx="2">
                  <c:v>24</c:v>
                </c:pt>
                <c:pt idx="3">
                  <c:v>40.8</c:v>
                </c:pt>
                <c:pt idx="4">
                  <c:v>60</c:v>
                </c:pt>
                <c:pt idx="5">
                  <c:v>84</c:v>
                </c:pt>
                <c:pt idx="6">
                  <c:v>115.19999999999999</c:v>
                </c:pt>
                <c:pt idx="7">
                  <c:v>151.2</c:v>
                </c:pt>
                <c:pt idx="8">
                  <c:v>194.39999999999998</c:v>
                </c:pt>
                <c:pt idx="9">
                  <c:v>244.79999999999998</c:v>
                </c:pt>
                <c:pt idx="10">
                  <c:v>300</c:v>
                </c:pt>
                <c:pt idx="11">
                  <c:v>362.4</c:v>
                </c:pt>
                <c:pt idx="12">
                  <c:v>429.59999999999997</c:v>
                </c:pt>
                <c:pt idx="13">
                  <c:v>504</c:v>
                </c:pt>
                <c:pt idx="14">
                  <c:v>576</c:v>
                </c:pt>
                <c:pt idx="15">
                  <c:v>660</c:v>
                </c:pt>
                <c:pt idx="16">
                  <c:v>756</c:v>
                </c:pt>
                <c:pt idx="17">
                  <c:v>852</c:v>
                </c:pt>
                <c:pt idx="18">
                  <c:v>948</c:v>
                </c:pt>
                <c:pt idx="19">
                  <c:v>1056</c:v>
                </c:pt>
                <c:pt idx="20">
                  <c:v>1176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Sheet3!$I$7:$I$27</c:f>
              <c:numCache>
                <c:ptCount val="21"/>
                <c:pt idx="0">
                  <c:v>7.79014533024</c:v>
                </c:pt>
                <c:pt idx="1">
                  <c:v>15.215127598125</c:v>
                </c:pt>
                <c:pt idx="2">
                  <c:v>26.29174048956</c:v>
                </c:pt>
                <c:pt idx="3">
                  <c:v>41.750310129255</c:v>
                </c:pt>
                <c:pt idx="4">
                  <c:v>62.32116264192</c:v>
                </c:pt>
                <c:pt idx="5">
                  <c:v>88.734624152265</c:v>
                </c:pt>
                <c:pt idx="6">
                  <c:v>121.721020785</c:v>
                </c:pt>
                <c:pt idx="7">
                  <c:v>162.01067866483498</c:v>
                </c:pt>
                <c:pt idx="8">
                  <c:v>210.33392391648</c:v>
                </c:pt>
                <c:pt idx="9">
                  <c:v>267.421082664645</c:v>
                </c:pt>
                <c:pt idx="10">
                  <c:v>334.00248103404</c:v>
                </c:pt>
                <c:pt idx="11">
                  <c:v>410.80844514937496</c:v>
                </c:pt>
                <c:pt idx="12">
                  <c:v>498.56930113536</c:v>
                </c:pt>
                <c:pt idx="13">
                  <c:v>598.015375116705</c:v>
                </c:pt>
                <c:pt idx="14">
                  <c:v>709.87699321812</c:v>
                </c:pt>
                <c:pt idx="15">
                  <c:v>834.8844815643149</c:v>
                </c:pt>
                <c:pt idx="16">
                  <c:v>973.76816628</c:v>
                </c:pt>
                <c:pt idx="17">
                  <c:v>1127.258373489885</c:v>
                </c:pt>
                <c:pt idx="18">
                  <c:v>1296.0854293186799</c:v>
                </c:pt>
                <c:pt idx="19">
                  <c:v>1480.9796598910948</c:v>
                </c:pt>
                <c:pt idx="20">
                  <c:v>1682.67139133184</c:v>
                </c:pt>
              </c:numCache>
            </c:numRef>
          </c:yVal>
          <c:smooth val="1"/>
        </c:ser>
        <c:axId val="10183320"/>
        <c:axId val="24541017"/>
      </c:scatterChart>
      <c:valAx>
        <c:axId val="10183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41017"/>
        <c:crossesAt val="0"/>
        <c:crossBetween val="midCat"/>
        <c:dispUnits/>
        <c:majorUnit val="1"/>
      </c:valAx>
      <c:valAx>
        <c:axId val="24541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83320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95</xdr:row>
      <xdr:rowOff>228600</xdr:rowOff>
    </xdr:from>
    <xdr:to>
      <xdr:col>7</xdr:col>
      <xdr:colOff>9525</xdr:colOff>
      <xdr:row>124</xdr:row>
      <xdr:rowOff>0</xdr:rowOff>
    </xdr:to>
    <xdr:graphicFrame>
      <xdr:nvGraphicFramePr>
        <xdr:cNvPr id="1" name="Chart 1"/>
        <xdr:cNvGraphicFramePr/>
      </xdr:nvGraphicFramePr>
      <xdr:xfrm>
        <a:off x="295275" y="15697200"/>
        <a:ext cx="83915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124</xdr:row>
      <xdr:rowOff>219075</xdr:rowOff>
    </xdr:from>
    <xdr:to>
      <xdr:col>7</xdr:col>
      <xdr:colOff>9525</xdr:colOff>
      <xdr:row>154</xdr:row>
      <xdr:rowOff>152400</xdr:rowOff>
    </xdr:to>
    <xdr:graphicFrame>
      <xdr:nvGraphicFramePr>
        <xdr:cNvPr id="2" name="Chart 2"/>
        <xdr:cNvGraphicFramePr/>
      </xdr:nvGraphicFramePr>
      <xdr:xfrm>
        <a:off x="304800" y="20450175"/>
        <a:ext cx="838200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85725</xdr:colOff>
      <xdr:row>2</xdr:row>
      <xdr:rowOff>57150</xdr:rowOff>
    </xdr:from>
    <xdr:to>
      <xdr:col>15</xdr:col>
      <xdr:colOff>600075</xdr:colOff>
      <xdr:row>25</xdr:row>
      <xdr:rowOff>133350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82200" y="447675"/>
          <a:ext cx="417195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workbookViewId="0" topLeftCell="A1">
      <selection activeCell="L37" sqref="L37"/>
    </sheetView>
  </sheetViews>
  <sheetFormatPr defaultColWidth="9.140625" defaultRowHeight="12.75"/>
  <cols>
    <col min="1" max="1" width="4.421875" style="0" customWidth="1"/>
    <col min="2" max="2" width="36.57421875" style="0" customWidth="1"/>
    <col min="3" max="3" width="18.00390625" style="0" customWidth="1"/>
    <col min="5" max="5" width="28.57421875" style="0" customWidth="1"/>
    <col min="6" max="6" width="17.7109375" style="0" customWidth="1"/>
    <col min="7" max="7" width="15.7109375" style="0" customWidth="1"/>
  </cols>
  <sheetData>
    <row r="1" s="1" customFormat="1" ht="18">
      <c r="B1" s="2" t="s">
        <v>128</v>
      </c>
    </row>
    <row r="2" ht="12.75">
      <c r="G2" s="3"/>
    </row>
    <row r="3" spans="2:7" ht="12.75">
      <c r="B3" s="4" t="s">
        <v>0</v>
      </c>
      <c r="C3" s="5" t="s">
        <v>1</v>
      </c>
      <c r="D3" s="6"/>
      <c r="E3" s="7"/>
      <c r="F3" s="8" t="s">
        <v>2</v>
      </c>
      <c r="G3" s="9" t="s">
        <v>3</v>
      </c>
    </row>
    <row r="4" spans="2:7" ht="12.75">
      <c r="B4" s="10"/>
      <c r="C4" s="11"/>
      <c r="D4" s="12"/>
      <c r="E4" s="12"/>
      <c r="F4" s="12"/>
      <c r="G4" s="13"/>
    </row>
    <row r="5" spans="2:7" ht="12.75">
      <c r="B5" s="14" t="s">
        <v>4</v>
      </c>
      <c r="C5" s="12" t="s">
        <v>5</v>
      </c>
      <c r="D5" s="15">
        <v>7</v>
      </c>
      <c r="E5" s="16" t="s">
        <v>6</v>
      </c>
      <c r="F5" s="17">
        <f>(D6*D5*60)/(2*PI()*(D7/2))</f>
        <v>194.9648052875718</v>
      </c>
      <c r="G5" s="13" t="s">
        <v>7</v>
      </c>
    </row>
    <row r="6" spans="2:7" ht="12.75">
      <c r="B6" s="14" t="s">
        <v>8</v>
      </c>
      <c r="C6" s="12" t="s">
        <v>9</v>
      </c>
      <c r="D6" s="18">
        <v>3.5</v>
      </c>
      <c r="E6" s="12"/>
      <c r="F6" s="12"/>
      <c r="G6" s="13"/>
    </row>
    <row r="7" spans="2:7" ht="12.75">
      <c r="B7" s="14" t="s">
        <v>10</v>
      </c>
      <c r="C7" s="19" t="s">
        <v>11</v>
      </c>
      <c r="D7" s="20">
        <v>2.4</v>
      </c>
      <c r="E7" s="16" t="s">
        <v>12</v>
      </c>
      <c r="F7" s="21">
        <f>F5/60</f>
        <v>3.24941342145953</v>
      </c>
      <c r="G7" s="13" t="s">
        <v>13</v>
      </c>
    </row>
    <row r="8" spans="2:7" ht="12.75">
      <c r="B8" s="22"/>
      <c r="C8" s="23"/>
      <c r="D8" s="23"/>
      <c r="E8" s="23"/>
      <c r="F8" s="23"/>
      <c r="G8" s="24"/>
    </row>
    <row r="9" spans="2:10" ht="12.75">
      <c r="B9" s="25" t="s">
        <v>14</v>
      </c>
      <c r="C9" s="26"/>
      <c r="D9" s="26"/>
      <c r="E9" s="26"/>
      <c r="F9" s="26"/>
      <c r="G9" s="27"/>
      <c r="J9" s="28"/>
    </row>
    <row r="10" spans="2:10" ht="12.75">
      <c r="B10" s="29"/>
      <c r="C10" s="30"/>
      <c r="D10" s="31"/>
      <c r="E10" s="31"/>
      <c r="F10" s="31"/>
      <c r="G10" s="32"/>
      <c r="J10" s="28"/>
    </row>
    <row r="11" spans="2:10" ht="12.75">
      <c r="B11" s="33" t="s">
        <v>15</v>
      </c>
      <c r="C11" s="34" t="s">
        <v>16</v>
      </c>
      <c r="D11" s="35">
        <v>9</v>
      </c>
      <c r="E11" s="36" t="s">
        <v>17</v>
      </c>
      <c r="F11" s="37">
        <f>(D14+(D16*2)+D17+D15+(D16*2))*D11/2/1000</f>
        <v>0.702</v>
      </c>
      <c r="G11" s="32" t="s">
        <v>18</v>
      </c>
      <c r="J11" s="28"/>
    </row>
    <row r="12" spans="2:10" ht="12.75">
      <c r="B12" s="38" t="s">
        <v>19</v>
      </c>
      <c r="C12" s="39"/>
      <c r="D12" s="31"/>
      <c r="E12" s="36" t="s">
        <v>20</v>
      </c>
      <c r="F12" s="40">
        <f>F11/(2*PI())*1000</f>
        <v>111.72677005051052</v>
      </c>
      <c r="G12" s="32" t="s">
        <v>21</v>
      </c>
      <c r="J12" s="28"/>
    </row>
    <row r="13" spans="2:10" ht="12.75">
      <c r="B13" s="29" t="s">
        <v>22</v>
      </c>
      <c r="C13" s="41" t="s">
        <v>23</v>
      </c>
      <c r="D13" s="15">
        <v>30</v>
      </c>
      <c r="E13" s="31"/>
      <c r="F13" s="31"/>
      <c r="G13" s="32"/>
      <c r="J13" s="28"/>
    </row>
    <row r="14" spans="2:10" ht="12.75">
      <c r="B14" s="29" t="s">
        <v>24</v>
      </c>
      <c r="C14" s="29" t="s">
        <v>25</v>
      </c>
      <c r="D14" s="18">
        <v>30</v>
      </c>
      <c r="E14" s="36" t="s">
        <v>26</v>
      </c>
      <c r="F14" s="21">
        <f>(F5/60)*F11</f>
        <v>2.28108822186459</v>
      </c>
      <c r="G14" s="32" t="s">
        <v>27</v>
      </c>
      <c r="J14" s="28"/>
    </row>
    <row r="15" spans="2:7" ht="12.75">
      <c r="B15" s="29" t="s">
        <v>28</v>
      </c>
      <c r="C15" s="29" t="s">
        <v>29</v>
      </c>
      <c r="D15" s="18">
        <v>20</v>
      </c>
      <c r="E15" s="31"/>
      <c r="F15" s="31"/>
      <c r="G15" s="32"/>
    </row>
    <row r="16" spans="2:11" ht="12.75">
      <c r="B16" s="29" t="s">
        <v>30</v>
      </c>
      <c r="C16" s="29" t="s">
        <v>31</v>
      </c>
      <c r="D16" s="42">
        <v>26</v>
      </c>
      <c r="E16" s="31"/>
      <c r="F16" s="31"/>
      <c r="G16" s="32"/>
      <c r="K16" s="3"/>
    </row>
    <row r="17" spans="2:11" ht="12.75">
      <c r="B17" s="29" t="s">
        <v>32</v>
      </c>
      <c r="C17" s="29" t="s">
        <v>33</v>
      </c>
      <c r="D17" s="18">
        <v>2</v>
      </c>
      <c r="E17" s="31"/>
      <c r="F17" s="43"/>
      <c r="G17" s="32"/>
      <c r="K17" s="3"/>
    </row>
    <row r="18" spans="2:11" ht="12.75">
      <c r="B18" s="39" t="s">
        <v>34</v>
      </c>
      <c r="C18" s="44" t="s">
        <v>35</v>
      </c>
      <c r="D18" s="20">
        <v>25</v>
      </c>
      <c r="E18" s="36" t="s">
        <v>36</v>
      </c>
      <c r="F18" s="45">
        <f>(D11*(D15+(D16*2)+(D17*2))/PI())/10/1.25+(0.2*D18)+(2*D13/10)+(4*D16/10)</f>
        <v>38.81791697197703</v>
      </c>
      <c r="G18" s="46" t="s">
        <v>37</v>
      </c>
      <c r="H18" s="47"/>
      <c r="I18" s="47"/>
      <c r="K18" s="3"/>
    </row>
    <row r="19" spans="2:11" ht="12.75">
      <c r="B19" s="39"/>
      <c r="C19" s="39"/>
      <c r="D19" s="39"/>
      <c r="E19" s="48" t="s">
        <v>38</v>
      </c>
      <c r="F19" s="40">
        <f>(D11*(D15+(D16*2)+(D17*2))/PI())/10/1.25-(2*D16/10)+(2*D13/10)+(4*D16/10)+2</f>
        <v>30.61791697197703</v>
      </c>
      <c r="G19" s="46" t="s">
        <v>37</v>
      </c>
      <c r="K19" s="3"/>
    </row>
    <row r="20" spans="2:7" ht="12.75">
      <c r="B20" s="49"/>
      <c r="C20" s="49"/>
      <c r="D20" s="49"/>
      <c r="E20" s="50" t="s">
        <v>39</v>
      </c>
      <c r="F20" s="49"/>
      <c r="G20" s="51"/>
    </row>
    <row r="21" spans="2:11" ht="12.75">
      <c r="B21" s="25" t="s">
        <v>40</v>
      </c>
      <c r="C21" s="12"/>
      <c r="D21" s="12"/>
      <c r="E21" s="12"/>
      <c r="F21" s="12"/>
      <c r="G21" s="13"/>
      <c r="H21" s="52" t="s">
        <v>41</v>
      </c>
      <c r="I21" s="53">
        <v>1.43</v>
      </c>
      <c r="K21" s="3"/>
    </row>
    <row r="22" spans="2:11" ht="12.75">
      <c r="B22" s="10"/>
      <c r="C22" s="11"/>
      <c r="D22" s="54"/>
      <c r="E22" s="12"/>
      <c r="F22" s="12"/>
      <c r="G22" s="13"/>
      <c r="H22" s="55" t="s">
        <v>42</v>
      </c>
      <c r="I22" s="56">
        <v>1.4</v>
      </c>
      <c r="K22" s="3"/>
    </row>
    <row r="23" spans="2:11" ht="12.75">
      <c r="B23" s="14" t="s">
        <v>43</v>
      </c>
      <c r="C23" s="11" t="s">
        <v>44</v>
      </c>
      <c r="D23" s="35">
        <v>10</v>
      </c>
      <c r="F23" s="54"/>
      <c r="G23" s="13"/>
      <c r="H23" s="55" t="s">
        <v>45</v>
      </c>
      <c r="I23" s="56">
        <v>1.38</v>
      </c>
      <c r="K23" s="3"/>
    </row>
    <row r="24" spans="2:11" ht="12.75">
      <c r="B24" s="14" t="s">
        <v>46</v>
      </c>
      <c r="C24" s="57" t="s">
        <v>47</v>
      </c>
      <c r="D24" s="42">
        <v>16</v>
      </c>
      <c r="E24" s="58" t="s">
        <v>48</v>
      </c>
      <c r="F24" s="54"/>
      <c r="G24" s="13"/>
      <c r="H24" s="55" t="s">
        <v>49</v>
      </c>
      <c r="I24" s="56">
        <v>1.32</v>
      </c>
      <c r="K24" s="3"/>
    </row>
    <row r="25" spans="2:11" ht="12.75">
      <c r="B25" s="14" t="s">
        <v>50</v>
      </c>
      <c r="C25" s="10" t="s">
        <v>51</v>
      </c>
      <c r="D25" s="18">
        <v>1.38</v>
      </c>
      <c r="E25" s="59" t="s">
        <v>52</v>
      </c>
      <c r="F25" s="60">
        <f>D25-((D25*(D24/(2*D23)))*0.5)</f>
        <v>0.828</v>
      </c>
      <c r="G25" s="13" t="s">
        <v>53</v>
      </c>
      <c r="H25" s="55" t="s">
        <v>54</v>
      </c>
      <c r="I25" s="56">
        <v>1.28</v>
      </c>
      <c r="K25" s="3"/>
    </row>
    <row r="26" spans="2:11" ht="12.75">
      <c r="B26" s="22"/>
      <c r="C26" s="61"/>
      <c r="D26" s="61"/>
      <c r="E26" s="23"/>
      <c r="F26" s="23"/>
      <c r="G26" s="24"/>
      <c r="H26" s="62" t="s">
        <v>55</v>
      </c>
      <c r="I26" s="63">
        <v>1.25</v>
      </c>
      <c r="K26" s="3"/>
    </row>
    <row r="27" spans="2:11" ht="12.75">
      <c r="B27" s="25" t="s">
        <v>56</v>
      </c>
      <c r="C27" s="31"/>
      <c r="D27" s="31"/>
      <c r="E27" s="31"/>
      <c r="F27" s="31"/>
      <c r="G27" s="64"/>
      <c r="K27" s="3"/>
    </row>
    <row r="28" spans="2:7" ht="12.75">
      <c r="B28" s="29"/>
      <c r="C28" s="30"/>
      <c r="D28" s="31"/>
      <c r="E28" s="31"/>
      <c r="F28" s="31"/>
      <c r="G28" s="32"/>
    </row>
    <row r="29" spans="2:7" ht="12.75">
      <c r="B29" s="33" t="s">
        <v>57</v>
      </c>
      <c r="C29" s="31" t="s">
        <v>58</v>
      </c>
      <c r="D29" s="15">
        <v>24</v>
      </c>
      <c r="E29" s="31"/>
      <c r="F29" s="31"/>
      <c r="G29" s="32"/>
    </row>
    <row r="30" spans="2:7" ht="12.75">
      <c r="B30" s="33" t="s">
        <v>59</v>
      </c>
      <c r="C30" s="31" t="s">
        <v>25</v>
      </c>
      <c r="D30" s="18">
        <v>30</v>
      </c>
      <c r="E30" s="31"/>
      <c r="F30" s="31"/>
      <c r="G30" s="32"/>
    </row>
    <row r="31" spans="2:7" ht="12.75">
      <c r="B31" s="33" t="s">
        <v>60</v>
      </c>
      <c r="C31" s="31" t="s">
        <v>61</v>
      </c>
      <c r="D31" s="18">
        <v>30</v>
      </c>
      <c r="E31" s="31"/>
      <c r="F31" s="31"/>
      <c r="G31" s="32"/>
    </row>
    <row r="32" spans="2:7" ht="12.75">
      <c r="B32" s="33" t="s">
        <v>62</v>
      </c>
      <c r="C32" s="31" t="s">
        <v>63</v>
      </c>
      <c r="D32" s="18">
        <v>12</v>
      </c>
      <c r="E32" s="31"/>
      <c r="F32" s="31"/>
      <c r="G32" s="32"/>
    </row>
    <row r="33" spans="2:7" ht="12.75">
      <c r="B33" s="33" t="s">
        <v>64</v>
      </c>
      <c r="C33" s="65" t="s">
        <v>65</v>
      </c>
      <c r="D33" s="20">
        <v>3</v>
      </c>
      <c r="E33" s="31"/>
      <c r="F33" s="31"/>
      <c r="G33" s="32"/>
    </row>
    <row r="34" spans="2:7" ht="12.75">
      <c r="B34" s="29"/>
      <c r="C34" s="31"/>
      <c r="D34" s="31"/>
      <c r="E34" s="30"/>
      <c r="F34" s="66"/>
      <c r="G34" s="32"/>
    </row>
    <row r="35" spans="2:10" ht="12.75">
      <c r="B35" s="67" t="s">
        <v>66</v>
      </c>
      <c r="C35" s="31"/>
      <c r="D35" s="32"/>
      <c r="E35" s="31" t="s">
        <v>67</v>
      </c>
      <c r="F35" s="68">
        <f>((((D29+1.4)/(SQRT(D33)*SQRT(2)))/((2*D32*F25*F7*D30/1000*D31/1000)*(D11/D33))))</f>
        <v>59.47682526192364</v>
      </c>
      <c r="G35" s="32" t="s">
        <v>68</v>
      </c>
      <c r="H35" s="69"/>
      <c r="J35" s="70"/>
    </row>
    <row r="36" spans="2:7" ht="12.75">
      <c r="B36" s="29"/>
      <c r="C36" s="31"/>
      <c r="D36" s="32"/>
      <c r="E36" s="31"/>
      <c r="F36" s="71"/>
      <c r="G36" s="32"/>
    </row>
    <row r="37" spans="2:7" ht="12.75">
      <c r="B37" s="67" t="s">
        <v>69</v>
      </c>
      <c r="C37" s="31"/>
      <c r="D37" s="32"/>
      <c r="E37" s="65" t="s">
        <v>67</v>
      </c>
      <c r="F37" s="68">
        <f>(((D29+1.4)/1.414)/(2*D32*F25*F7*D30/1000*D31/1000))/(D11/D33)</f>
        <v>103.03244230013394</v>
      </c>
      <c r="G37" s="32" t="s">
        <v>68</v>
      </c>
    </row>
    <row r="38" spans="2:7" ht="12.75">
      <c r="B38" s="72"/>
      <c r="C38" s="49"/>
      <c r="D38" s="49"/>
      <c r="E38" s="49"/>
      <c r="F38" s="49"/>
      <c r="G38" s="51"/>
    </row>
    <row r="39" spans="2:7" ht="12.75">
      <c r="B39" s="25" t="s">
        <v>70</v>
      </c>
      <c r="C39" s="12"/>
      <c r="D39" s="12"/>
      <c r="E39" s="12"/>
      <c r="F39" s="12"/>
      <c r="G39" s="13"/>
    </row>
    <row r="40" spans="2:7" ht="12.75">
      <c r="B40" s="10"/>
      <c r="C40" s="11"/>
      <c r="D40" s="12"/>
      <c r="E40" s="12"/>
      <c r="F40" s="12"/>
      <c r="G40" s="13"/>
    </row>
    <row r="41" spans="2:7" ht="12.75">
      <c r="B41" s="14" t="s">
        <v>71</v>
      </c>
      <c r="C41" s="12" t="s">
        <v>72</v>
      </c>
      <c r="D41" s="15">
        <v>1.32</v>
      </c>
      <c r="E41" s="12"/>
      <c r="F41" s="12"/>
      <c r="G41" s="13"/>
    </row>
    <row r="42" spans="2:7" ht="12.75">
      <c r="B42" s="14" t="s">
        <v>73</v>
      </c>
      <c r="C42" s="12" t="s">
        <v>74</v>
      </c>
      <c r="D42" s="18">
        <v>1.8</v>
      </c>
      <c r="E42" s="12"/>
      <c r="F42" s="12"/>
      <c r="G42" s="13"/>
    </row>
    <row r="43" spans="2:7" ht="12.75">
      <c r="B43" s="14" t="s">
        <v>75</v>
      </c>
      <c r="C43" s="10" t="s">
        <v>76</v>
      </c>
      <c r="D43" s="18">
        <v>2</v>
      </c>
      <c r="E43" s="12"/>
      <c r="F43" s="12"/>
      <c r="G43" s="13"/>
    </row>
    <row r="44" spans="2:7" ht="12.75">
      <c r="B44" s="14" t="s">
        <v>77</v>
      </c>
      <c r="C44" s="54" t="s">
        <v>78</v>
      </c>
      <c r="D44" s="18">
        <v>0.8</v>
      </c>
      <c r="E44" s="12" t="s">
        <v>79</v>
      </c>
      <c r="F44" s="12"/>
      <c r="G44" s="13"/>
    </row>
    <row r="45" spans="2:7" ht="12.75">
      <c r="B45" s="14" t="s">
        <v>80</v>
      </c>
      <c r="C45" s="19" t="s">
        <v>81</v>
      </c>
      <c r="D45" s="20">
        <v>1.5</v>
      </c>
      <c r="E45" s="12" t="s">
        <v>79</v>
      </c>
      <c r="F45" s="12"/>
      <c r="G45" s="13"/>
    </row>
    <row r="46" spans="2:7" ht="12.75">
      <c r="B46" s="10"/>
      <c r="C46" s="54"/>
      <c r="D46" s="54"/>
      <c r="E46" s="11"/>
      <c r="F46" s="54"/>
      <c r="G46" s="13"/>
    </row>
    <row r="47" spans="2:7" ht="12.75">
      <c r="B47" s="67" t="s">
        <v>66</v>
      </c>
      <c r="C47" s="12"/>
      <c r="D47" s="12"/>
      <c r="E47" s="73" t="s">
        <v>82</v>
      </c>
      <c r="F47" s="74">
        <f>(PI()*((D41/2)*(D41/2))*F35*D43*D42)/D16</f>
        <v>11.269760206239956</v>
      </c>
      <c r="G47" s="13" t="s">
        <v>21</v>
      </c>
    </row>
    <row r="48" spans="2:7" ht="12.75">
      <c r="B48" s="10"/>
      <c r="C48" s="12"/>
      <c r="D48" s="12"/>
      <c r="E48" s="73"/>
      <c r="F48" s="75" t="s">
        <v>83</v>
      </c>
      <c r="G48" s="13"/>
    </row>
    <row r="49" spans="2:7" ht="12.75">
      <c r="B49" s="67" t="s">
        <v>69</v>
      </c>
      <c r="C49" s="12"/>
      <c r="D49" s="12"/>
      <c r="E49" s="76" t="s">
        <v>82</v>
      </c>
      <c r="F49" s="74">
        <f>(PI()*((D41/2)*(D41/2))*F37*D43*D42)/D16</f>
        <v>19.522745423487137</v>
      </c>
      <c r="G49" s="13" t="s">
        <v>21</v>
      </c>
    </row>
    <row r="50" spans="2:7" ht="12.75">
      <c r="B50" s="22"/>
      <c r="C50" s="23"/>
      <c r="D50" s="23"/>
      <c r="E50" s="23"/>
      <c r="F50" s="23"/>
      <c r="G50" s="24"/>
    </row>
    <row r="51" spans="2:7" ht="12.75">
      <c r="B51" s="25" t="s">
        <v>84</v>
      </c>
      <c r="C51" s="31"/>
      <c r="D51" s="31"/>
      <c r="E51" s="31"/>
      <c r="F51" s="31"/>
      <c r="G51" s="32"/>
    </row>
    <row r="52" spans="2:7" ht="12.75">
      <c r="B52" s="29"/>
      <c r="C52" s="31"/>
      <c r="D52" s="31"/>
      <c r="E52" s="39"/>
      <c r="F52" s="31"/>
      <c r="G52" s="32"/>
    </row>
    <row r="53" spans="2:7" ht="12.75">
      <c r="B53" s="67" t="s">
        <v>66</v>
      </c>
      <c r="C53" s="31"/>
      <c r="D53" s="39"/>
      <c r="E53" s="41" t="s">
        <v>85</v>
      </c>
      <c r="F53" s="45">
        <f>D43*F35*(D13*2+D14+D15+D16*2)/1000</f>
        <v>19.27049138486326</v>
      </c>
      <c r="G53" s="32" t="s">
        <v>18</v>
      </c>
    </row>
    <row r="54" spans="2:7" ht="12.75">
      <c r="B54" s="29"/>
      <c r="C54" s="31"/>
      <c r="D54" s="39"/>
      <c r="E54" s="29" t="s">
        <v>86</v>
      </c>
      <c r="F54" s="77">
        <f>F53*D11</f>
        <v>173.43442246376932</v>
      </c>
      <c r="G54" s="32" t="s">
        <v>18</v>
      </c>
    </row>
    <row r="55" spans="2:7" ht="12.75">
      <c r="B55" s="29"/>
      <c r="C55" s="31"/>
      <c r="D55" s="39"/>
      <c r="E55" s="44" t="s">
        <v>87</v>
      </c>
      <c r="F55" s="40">
        <f>100*PI()*(D41/2)^2*(F53/100)*8.96*D11*D43</f>
        <v>4253.15340698597</v>
      </c>
      <c r="G55" s="32" t="s">
        <v>88</v>
      </c>
    </row>
    <row r="56" spans="2:7" ht="12.75">
      <c r="B56" s="29"/>
      <c r="C56" s="31"/>
      <c r="D56" s="39"/>
      <c r="E56" s="39"/>
      <c r="F56" s="78"/>
      <c r="G56" s="32"/>
    </row>
    <row r="57" spans="2:7" ht="12.75">
      <c r="B57" s="67" t="s">
        <v>69</v>
      </c>
      <c r="C57" s="31"/>
      <c r="D57" s="39"/>
      <c r="E57" s="41" t="s">
        <v>85</v>
      </c>
      <c r="F57" s="45">
        <f>D43*F37*(D13*2+D14+D15+D16*2)/1000</f>
        <v>33.3825113052434</v>
      </c>
      <c r="G57" s="32" t="s">
        <v>18</v>
      </c>
    </row>
    <row r="58" spans="2:7" ht="12.75">
      <c r="B58" s="29"/>
      <c r="C58" s="31"/>
      <c r="D58" s="39"/>
      <c r="E58" s="29" t="s">
        <v>86</v>
      </c>
      <c r="F58" s="77">
        <f>F57*D11</f>
        <v>300.44260174719057</v>
      </c>
      <c r="G58" s="32" t="s">
        <v>18</v>
      </c>
    </row>
    <row r="59" spans="2:7" ht="12.75">
      <c r="B59" s="29"/>
      <c r="C59" s="31"/>
      <c r="D59" s="39"/>
      <c r="E59" s="44" t="s">
        <v>87</v>
      </c>
      <c r="F59" s="40">
        <f>100*PI()*(D41/2)^2*(F57/100)*8.96*D11*D43</f>
        <v>7367.790413646012</v>
      </c>
      <c r="G59" s="32" t="s">
        <v>88</v>
      </c>
    </row>
    <row r="60" spans="2:7" ht="12.75">
      <c r="B60" s="72"/>
      <c r="C60" s="49"/>
      <c r="D60" s="49"/>
      <c r="E60" s="49"/>
      <c r="F60" s="49"/>
      <c r="G60" s="51"/>
    </row>
    <row r="61" spans="2:7" ht="12.75">
      <c r="B61" s="25" t="s">
        <v>89</v>
      </c>
      <c r="C61" s="12"/>
      <c r="D61" s="12"/>
      <c r="E61" s="12"/>
      <c r="F61" s="12"/>
      <c r="G61" s="13"/>
    </row>
    <row r="62" spans="2:7" ht="12.75">
      <c r="B62" s="10"/>
      <c r="C62" s="11"/>
      <c r="D62" s="12"/>
      <c r="E62" s="12"/>
      <c r="F62" s="12"/>
      <c r="G62" s="13"/>
    </row>
    <row r="63" spans="2:7" ht="12.75">
      <c r="B63" s="14" t="s">
        <v>90</v>
      </c>
      <c r="C63" s="79" t="s">
        <v>91</v>
      </c>
      <c r="D63" s="80">
        <v>0.0178</v>
      </c>
      <c r="E63" s="12"/>
      <c r="F63" s="12"/>
      <c r="G63" s="13"/>
    </row>
    <row r="64" spans="2:7" ht="12.75">
      <c r="B64" s="10"/>
      <c r="C64" s="12"/>
      <c r="D64" s="12"/>
      <c r="E64" s="11"/>
      <c r="F64" s="54"/>
      <c r="G64" s="13"/>
    </row>
    <row r="65" spans="2:9" ht="12.75">
      <c r="B65" s="67" t="s">
        <v>66</v>
      </c>
      <c r="C65" s="12"/>
      <c r="D65" s="13"/>
      <c r="E65" s="12" t="s">
        <v>92</v>
      </c>
      <c r="F65" s="21">
        <f>(((F53/D43)*D63*D11*2/D33)/((PI()*((D41/2)*(D41/2)))*D43))</f>
        <v>0.37598135318768405</v>
      </c>
      <c r="G65" s="13" t="s">
        <v>93</v>
      </c>
      <c r="I65" s="3"/>
    </row>
    <row r="66" spans="2:9" ht="12.75">
      <c r="B66" s="10"/>
      <c r="C66" s="12"/>
      <c r="D66" s="13"/>
      <c r="E66" s="12"/>
      <c r="F66" s="13"/>
      <c r="G66" s="13"/>
      <c r="I66" s="3"/>
    </row>
    <row r="67" spans="2:9" ht="12.75">
      <c r="B67" s="67" t="s">
        <v>69</v>
      </c>
      <c r="C67" s="12"/>
      <c r="D67" s="13"/>
      <c r="E67" s="81" t="s">
        <v>92</v>
      </c>
      <c r="F67" s="21">
        <f>((((F57/D43)*D63*D11*2/D33)/((PI()*((D41/2)*(D41/2)))*D43)))/3</f>
        <v>0.21710572091253458</v>
      </c>
      <c r="G67" s="13" t="s">
        <v>93</v>
      </c>
      <c r="I67" s="3"/>
    </row>
    <row r="68" spans="2:9" ht="12.75">
      <c r="B68" s="10"/>
      <c r="C68" s="12"/>
      <c r="D68" s="12"/>
      <c r="E68" s="12"/>
      <c r="F68" s="12"/>
      <c r="G68" s="13"/>
      <c r="I68" s="3"/>
    </row>
    <row r="69" spans="2:9" ht="12.75">
      <c r="B69" s="22"/>
      <c r="C69" s="23"/>
      <c r="D69" s="23"/>
      <c r="E69" s="23"/>
      <c r="F69" s="23"/>
      <c r="G69" s="24"/>
      <c r="I69" s="3"/>
    </row>
    <row r="70" spans="2:7" ht="12.75">
      <c r="B70" s="25" t="s">
        <v>94</v>
      </c>
      <c r="C70" s="31"/>
      <c r="D70" s="31"/>
      <c r="E70" s="31"/>
      <c r="F70" s="31"/>
      <c r="G70" s="32"/>
    </row>
    <row r="71" spans="2:7" ht="12.75">
      <c r="B71" s="29" t="s">
        <v>95</v>
      </c>
      <c r="C71" s="31"/>
      <c r="D71" s="31"/>
      <c r="E71" s="31"/>
      <c r="F71" s="31"/>
      <c r="G71" s="32"/>
    </row>
    <row r="72" spans="2:7" ht="12.75">
      <c r="B72" s="29"/>
      <c r="C72" s="31"/>
      <c r="D72" s="31"/>
      <c r="E72" s="82" t="s">
        <v>66</v>
      </c>
      <c r="F72" s="31"/>
      <c r="G72" s="32"/>
    </row>
    <row r="73" spans="2:7" ht="12.75">
      <c r="B73" s="83" t="s">
        <v>96</v>
      </c>
      <c r="C73" s="39" t="s">
        <v>97</v>
      </c>
      <c r="D73" s="84">
        <v>1.23</v>
      </c>
      <c r="E73" s="85" t="s">
        <v>98</v>
      </c>
      <c r="F73" s="86">
        <f>(0.5*D73*(PI()*((D7/2)*(D7/2)))*(D76*D76*D76)*(D74/100))</f>
        <v>498.56924616022644</v>
      </c>
      <c r="G73" s="32" t="s">
        <v>99</v>
      </c>
    </row>
    <row r="74" spans="2:9" ht="12.75">
      <c r="B74" s="83" t="s">
        <v>100</v>
      </c>
      <c r="C74" s="39" t="s">
        <v>101</v>
      </c>
      <c r="D74" s="87">
        <v>35</v>
      </c>
      <c r="E74" s="85" t="s">
        <v>102</v>
      </c>
      <c r="F74" s="88">
        <f>SQRT((D29*D29+2*F73*F65)/(2*F65*F65)-SQRT((D29^2+2*F73*F65)^2/(4*F65^4)-(F73^2/F65^2)))</f>
        <v>16.5057216536763</v>
      </c>
      <c r="G74" s="32" t="s">
        <v>103</v>
      </c>
      <c r="I74" s="70"/>
    </row>
    <row r="75" spans="2:9" ht="12.75">
      <c r="B75" s="83" t="s">
        <v>104</v>
      </c>
      <c r="C75" s="39" t="s">
        <v>105</v>
      </c>
      <c r="D75" s="89">
        <v>1.4</v>
      </c>
      <c r="E75" s="90" t="s">
        <v>106</v>
      </c>
      <c r="F75" s="91">
        <f>F73-F74^2*F65</f>
        <v>396.1373196882316</v>
      </c>
      <c r="G75" s="32" t="s">
        <v>99</v>
      </c>
      <c r="I75" s="70"/>
    </row>
    <row r="76" spans="2:9" ht="13.5" thickBot="1">
      <c r="B76" s="83" t="s">
        <v>107</v>
      </c>
      <c r="C76" s="39" t="s">
        <v>27</v>
      </c>
      <c r="D76" s="92">
        <v>8</v>
      </c>
      <c r="E76" s="90" t="s">
        <v>108</v>
      </c>
      <c r="F76" s="91">
        <f>F75*100/F73</f>
        <v>79.45482452821088</v>
      </c>
      <c r="G76" s="32" t="s">
        <v>101</v>
      </c>
      <c r="I76" s="93"/>
    </row>
    <row r="77" spans="2:9" ht="12.75">
      <c r="B77" s="29"/>
      <c r="C77" s="31"/>
      <c r="D77" s="32"/>
      <c r="E77" s="90" t="s">
        <v>109</v>
      </c>
      <c r="F77" s="94">
        <f>F74^2*F65</f>
        <v>102.43192647199481</v>
      </c>
      <c r="G77" s="32" t="s">
        <v>99</v>
      </c>
      <c r="I77" s="70"/>
    </row>
    <row r="78" spans="2:9" ht="12.75">
      <c r="B78" s="83"/>
      <c r="C78" s="39"/>
      <c r="D78" s="95"/>
      <c r="E78" s="85" t="s">
        <v>110</v>
      </c>
      <c r="F78" s="88">
        <f>D75*F74</f>
        <v>23.108010315146817</v>
      </c>
      <c r="G78" s="32" t="s">
        <v>99</v>
      </c>
      <c r="I78" s="70"/>
    </row>
    <row r="79" spans="1:9" ht="12.75">
      <c r="A79" s="96"/>
      <c r="B79" s="29"/>
      <c r="C79" s="31"/>
      <c r="D79" s="32"/>
      <c r="E79" s="85" t="s">
        <v>111</v>
      </c>
      <c r="F79" s="88">
        <f>F75-F78</f>
        <v>373.0293093730848</v>
      </c>
      <c r="G79" s="32" t="s">
        <v>99</v>
      </c>
      <c r="I79" s="70"/>
    </row>
    <row r="80" spans="1:9" ht="12.75">
      <c r="A80" s="97"/>
      <c r="B80" s="29"/>
      <c r="C80" s="39"/>
      <c r="D80" s="98"/>
      <c r="E80" s="99" t="s">
        <v>112</v>
      </c>
      <c r="F80" s="88">
        <f>F79/D29</f>
        <v>15.5428878905452</v>
      </c>
      <c r="G80" s="32" t="s">
        <v>103</v>
      </c>
      <c r="I80" s="70"/>
    </row>
    <row r="81" spans="1:9" ht="12.75">
      <c r="A81" s="100"/>
      <c r="B81" s="29"/>
      <c r="C81" s="39"/>
      <c r="D81" s="98"/>
      <c r="E81" s="90" t="s">
        <v>113</v>
      </c>
      <c r="F81" s="91">
        <f>F79*100/F73</f>
        <v>74.81995976406525</v>
      </c>
      <c r="G81" s="32" t="s">
        <v>101</v>
      </c>
      <c r="I81" s="101"/>
    </row>
    <row r="82" spans="1:9" ht="13.5" thickBot="1">
      <c r="A82" s="100"/>
      <c r="B82" s="83"/>
      <c r="C82" s="39"/>
      <c r="D82" s="95"/>
      <c r="E82" s="102" t="s">
        <v>114</v>
      </c>
      <c r="F82" s="103">
        <f>F81*D74/100</f>
        <v>26.186985917422835</v>
      </c>
      <c r="G82" s="32" t="s">
        <v>101</v>
      </c>
      <c r="I82" s="3"/>
    </row>
    <row r="83" spans="2:9" ht="12.75">
      <c r="B83" s="29"/>
      <c r="C83" s="39"/>
      <c r="D83" s="39"/>
      <c r="E83" s="31"/>
      <c r="F83" s="36"/>
      <c r="G83" s="32"/>
      <c r="I83" s="3"/>
    </row>
    <row r="84" spans="2:9" ht="12.75">
      <c r="B84" s="83"/>
      <c r="C84" s="39"/>
      <c r="D84" s="104"/>
      <c r="E84" s="82" t="s">
        <v>69</v>
      </c>
      <c r="F84" s="48"/>
      <c r="G84" s="32"/>
      <c r="I84" s="3"/>
    </row>
    <row r="85" spans="2:9" ht="12.75">
      <c r="B85" s="83"/>
      <c r="C85" s="104"/>
      <c r="D85" s="32"/>
      <c r="E85" s="85" t="s">
        <v>98</v>
      </c>
      <c r="F85" s="86">
        <f>(0.5*D73*(PI()*((D7/2)*(D7/2)))*(D76*D76*D76)*(D74/100))</f>
        <v>498.56924616022644</v>
      </c>
      <c r="G85" s="32" t="s">
        <v>99</v>
      </c>
      <c r="I85" s="3"/>
    </row>
    <row r="86" spans="2:9" ht="12.75">
      <c r="B86" s="83"/>
      <c r="C86" s="104"/>
      <c r="D86" s="32"/>
      <c r="E86" s="85" t="s">
        <v>102</v>
      </c>
      <c r="F86" s="88">
        <f>SQRT((D29*D29+2*F85*F67)/(2*F67*F67)-SQRT((D29^2+2*F85*F67)^2/(4*F67^4)-(F85^2/F67^2)))</f>
        <v>17.881314790168023</v>
      </c>
      <c r="G86" s="32" t="s">
        <v>103</v>
      </c>
      <c r="I86" s="3"/>
    </row>
    <row r="87" spans="2:9" ht="12.75">
      <c r="B87" s="83"/>
      <c r="C87" s="104"/>
      <c r="D87" s="32"/>
      <c r="E87" s="90" t="s">
        <v>106</v>
      </c>
      <c r="F87" s="91">
        <f>F85-F86^2*F67</f>
        <v>429.15155496403156</v>
      </c>
      <c r="G87" s="32" t="s">
        <v>99</v>
      </c>
      <c r="I87" s="3"/>
    </row>
    <row r="88" spans="2:7" ht="12.75">
      <c r="B88" s="83"/>
      <c r="C88" s="104"/>
      <c r="D88" s="32"/>
      <c r="E88" s="90" t="s">
        <v>108</v>
      </c>
      <c r="F88" s="91">
        <f>F87*100/F85</f>
        <v>86.07661990168444</v>
      </c>
      <c r="G88" s="32" t="s">
        <v>101</v>
      </c>
    </row>
    <row r="89" spans="2:7" ht="12.75">
      <c r="B89" s="29"/>
      <c r="C89" s="39"/>
      <c r="D89" s="32"/>
      <c r="E89" s="90" t="s">
        <v>109</v>
      </c>
      <c r="F89" s="94">
        <f>F86^2*F67</f>
        <v>69.41769119619487</v>
      </c>
      <c r="G89" s="32" t="s">
        <v>99</v>
      </c>
    </row>
    <row r="90" spans="2:7" ht="12.75">
      <c r="B90" s="83"/>
      <c r="C90" s="104"/>
      <c r="D90" s="32"/>
      <c r="E90" s="85" t="s">
        <v>110</v>
      </c>
      <c r="F90" s="88">
        <f>D75*F86</f>
        <v>25.03384070623523</v>
      </c>
      <c r="G90" s="32" t="s">
        <v>99</v>
      </c>
    </row>
    <row r="91" spans="2:7" ht="12.75">
      <c r="B91" s="83"/>
      <c r="C91" s="104"/>
      <c r="D91" s="32"/>
      <c r="E91" s="85" t="s">
        <v>111</v>
      </c>
      <c r="F91" s="88">
        <f>F87-F90</f>
        <v>404.1177142577963</v>
      </c>
      <c r="G91" s="32" t="s">
        <v>99</v>
      </c>
    </row>
    <row r="92" spans="2:7" ht="12.75">
      <c r="B92" s="38"/>
      <c r="C92" s="78"/>
      <c r="D92" s="32"/>
      <c r="E92" s="85" t="s">
        <v>112</v>
      </c>
      <c r="F92" s="88">
        <f>F91/D29</f>
        <v>16.838238094074846</v>
      </c>
      <c r="G92" s="32" t="s">
        <v>103</v>
      </c>
    </row>
    <row r="93" spans="2:7" ht="12.75">
      <c r="B93" s="38"/>
      <c r="C93" s="78"/>
      <c r="D93" s="32"/>
      <c r="E93" s="90" t="s">
        <v>113</v>
      </c>
      <c r="F93" s="91">
        <f>F91*100/F85</f>
        <v>81.05548374075283</v>
      </c>
      <c r="G93" s="32" t="s">
        <v>101</v>
      </c>
    </row>
    <row r="94" spans="2:7" ht="12.75">
      <c r="B94" s="29"/>
      <c r="C94" s="39"/>
      <c r="D94" s="32"/>
      <c r="E94" s="105" t="s">
        <v>114</v>
      </c>
      <c r="F94" s="103">
        <f>F88*D74/100</f>
        <v>30.126816965589555</v>
      </c>
      <c r="G94" s="32" t="s">
        <v>101</v>
      </c>
    </row>
    <row r="95" spans="2:7" ht="12.75">
      <c r="B95" s="72"/>
      <c r="C95" s="49"/>
      <c r="D95" s="49"/>
      <c r="E95" s="106"/>
      <c r="F95" s="107"/>
      <c r="G95" s="51"/>
    </row>
    <row r="96" spans="2:8" ht="18">
      <c r="B96" s="108" t="s">
        <v>66</v>
      </c>
      <c r="C96" s="109"/>
      <c r="D96" s="109"/>
      <c r="E96" s="109"/>
      <c r="F96" s="109"/>
      <c r="G96" s="110"/>
      <c r="H96" s="3"/>
    </row>
    <row r="97" spans="2:6" ht="12.75">
      <c r="B97" s="31"/>
      <c r="F97" s="31"/>
    </row>
    <row r="98" ht="12.75">
      <c r="F98" s="31"/>
    </row>
    <row r="99" ht="12.75">
      <c r="F99" s="31"/>
    </row>
    <row r="100" ht="12.75">
      <c r="F100" s="31"/>
    </row>
    <row r="101" ht="12.75">
      <c r="F101" s="31"/>
    </row>
    <row r="102" ht="12.75">
      <c r="F102" s="31"/>
    </row>
    <row r="103" ht="12.75">
      <c r="F103" s="31"/>
    </row>
    <row r="104" ht="12.75">
      <c r="F104" s="31"/>
    </row>
    <row r="105" ht="12.75">
      <c r="F105" s="31"/>
    </row>
    <row r="106" ht="12.75">
      <c r="F106" s="31"/>
    </row>
    <row r="107" ht="12.75">
      <c r="F107" s="31"/>
    </row>
    <row r="108" ht="12.75">
      <c r="F108" s="31"/>
    </row>
    <row r="109" ht="12.75">
      <c r="F109" s="31"/>
    </row>
    <row r="110" ht="12.75">
      <c r="F110" s="31"/>
    </row>
    <row r="111" ht="12.75">
      <c r="F111" s="31"/>
    </row>
    <row r="112" ht="12.75">
      <c r="F112" s="31"/>
    </row>
    <row r="113" ht="12.75">
      <c r="F113" s="31"/>
    </row>
    <row r="114" ht="12.75">
      <c r="F114" s="31"/>
    </row>
    <row r="115" ht="12.75">
      <c r="F115" s="31"/>
    </row>
    <row r="116" ht="12.75">
      <c r="F116" s="31"/>
    </row>
    <row r="117" ht="12.75">
      <c r="F117" s="31"/>
    </row>
    <row r="118" ht="12.75">
      <c r="F118" s="31"/>
    </row>
    <row r="119" ht="12.75">
      <c r="F119" s="31"/>
    </row>
    <row r="120" ht="12.75">
      <c r="F120" s="31"/>
    </row>
    <row r="121" ht="12.75">
      <c r="F121" s="31"/>
    </row>
    <row r="122" ht="12.75">
      <c r="F122" s="31"/>
    </row>
    <row r="123" ht="12.75">
      <c r="F123" s="31"/>
    </row>
    <row r="124" ht="12.75">
      <c r="F124" s="31"/>
    </row>
    <row r="125" spans="1:7" ht="18">
      <c r="A125" s="111"/>
      <c r="B125" s="108" t="s">
        <v>115</v>
      </c>
      <c r="C125" s="109"/>
      <c r="D125" s="109"/>
      <c r="E125" s="109"/>
      <c r="F125" s="109"/>
      <c r="G125" s="112"/>
    </row>
    <row r="126" spans="6:7" ht="12.75">
      <c r="F126" s="31"/>
      <c r="G126" s="111"/>
    </row>
    <row r="127" ht="12.75">
      <c r="F127" s="31"/>
    </row>
    <row r="128" ht="12.75">
      <c r="F128" s="31"/>
    </row>
    <row r="129" ht="12.75">
      <c r="F129" s="31"/>
    </row>
    <row r="130" ht="12.75">
      <c r="F130" s="31"/>
    </row>
    <row r="131" ht="12.75">
      <c r="F131" s="31"/>
    </row>
    <row r="132" ht="12.75">
      <c r="F132" s="31"/>
    </row>
    <row r="133" ht="12.75">
      <c r="F133" s="31"/>
    </row>
    <row r="134" ht="12.75">
      <c r="F134" s="31"/>
    </row>
    <row r="135" ht="12.75">
      <c r="F135" s="31"/>
    </row>
    <row r="136" ht="12.75">
      <c r="F136" s="31"/>
    </row>
    <row r="137" ht="12.75">
      <c r="F137" s="31"/>
    </row>
    <row r="138" ht="12.75">
      <c r="F138" s="31"/>
    </row>
    <row r="139" ht="12.75">
      <c r="F139" s="31"/>
    </row>
    <row r="140" ht="12.75">
      <c r="F140" s="31"/>
    </row>
    <row r="141" ht="12.75">
      <c r="F141" s="31"/>
    </row>
    <row r="142" spans="1:6" ht="12.75">
      <c r="A142" s="31"/>
      <c r="F142" s="31"/>
    </row>
  </sheetData>
  <sheetProtection selectLockedCells="1" selectUnlockedCells="1"/>
  <conditionalFormatting sqref="F47">
    <cfRule type="cellIs" priority="1" dxfId="0" operator="greaterThan" stopIfTrue="1">
      <formula>Sheet1!$D$24-(2*Sheet1!$D$44)-(2*Sheet1!$D$45)</formula>
    </cfRule>
  </conditionalFormatting>
  <conditionalFormatting sqref="F49">
    <cfRule type="cellIs" priority="2" dxfId="0" operator="greaterThan" stopIfTrue="1">
      <formula>Sheet1!$D$24-(2*Sheet1!$D$44)-(2*Sheet1!$D$45)</formula>
    </cfRule>
  </conditionalFormatting>
  <dataValidations count="1">
    <dataValidation type="list" allowBlank="1" showErrorMessage="1" sqref="D25">
      <formula1>Sheet1!$I$21:$I$26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  <oleObjects>
    <oleObject progId="opendocument.MathDocument.1" shapeId="9754113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P334"/>
  <sheetViews>
    <sheetView workbookViewId="0" topLeftCell="A1">
      <selection activeCell="B13" sqref="B13"/>
    </sheetView>
  </sheetViews>
  <sheetFormatPr defaultColWidth="9.14062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2" width="11.421875" style="0" customWidth="1"/>
    <col min="13" max="13" width="13.8515625" style="0" customWidth="1"/>
    <col min="14" max="14" width="11.421875" style="0" customWidth="1"/>
    <col min="15" max="15" width="11.421875" style="70" customWidth="1"/>
    <col min="16" max="16384" width="11.421875" style="0" customWidth="1"/>
  </cols>
  <sheetData>
    <row r="3" spans="1:15" ht="12.75">
      <c r="A3" t="s">
        <v>116</v>
      </c>
      <c r="B3" t="s">
        <v>117</v>
      </c>
      <c r="C3" t="s">
        <v>118</v>
      </c>
      <c r="E3" t="s">
        <v>119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  <c r="M3" t="s">
        <v>125</v>
      </c>
      <c r="O3" s="70" t="s">
        <v>126</v>
      </c>
    </row>
    <row r="4" ht="12.75">
      <c r="M4" t="s">
        <v>127</v>
      </c>
    </row>
    <row r="5" spans="1:16" ht="12.75">
      <c r="A5">
        <v>0.1</v>
      </c>
      <c r="B5" s="70">
        <f aca="true" t="shared" si="0" ref="B5:B68">C5+E5</f>
        <v>2.4037598135318774</v>
      </c>
      <c r="C5" s="70">
        <f>A5*Sheet1!D29</f>
        <v>2.4000000000000004</v>
      </c>
      <c r="E5" s="70">
        <f aca="true" t="shared" si="1" ref="E5:E68">(A5*A5)*O5</f>
        <v>0.003759813531876841</v>
      </c>
      <c r="I5" s="113"/>
      <c r="O5" s="70">
        <f>Sheet1!F65</f>
        <v>0.37598135318768405</v>
      </c>
      <c r="P5" s="113"/>
    </row>
    <row r="6" spans="1:15" ht="12.75">
      <c r="A6">
        <v>0.2</v>
      </c>
      <c r="B6" s="70">
        <f t="shared" si="0"/>
        <v>4.815039254127508</v>
      </c>
      <c r="C6" s="70">
        <f>A6*Sheet1!D29</f>
        <v>4.800000000000001</v>
      </c>
      <c r="E6" s="70">
        <f t="shared" si="1"/>
        <v>0.015039254127507364</v>
      </c>
      <c r="I6" s="113"/>
      <c r="O6" s="70">
        <f>Sheet1!F65</f>
        <v>0.37598135318768405</v>
      </c>
    </row>
    <row r="7" spans="1:15" ht="12.75">
      <c r="A7">
        <v>0.3</v>
      </c>
      <c r="B7" s="70">
        <f t="shared" si="0"/>
        <v>7.233838321786891</v>
      </c>
      <c r="C7" s="70">
        <f>A7*Sheet1!D29</f>
        <v>7.199999999999999</v>
      </c>
      <c r="E7" s="70">
        <f t="shared" si="1"/>
        <v>0.03383832178689156</v>
      </c>
      <c r="H7">
        <v>2</v>
      </c>
      <c r="I7" s="113">
        <f>(0.5*Sheet1!D73*(3.141593*((Sheet1!D7/2)*(Sheet1!D7/2)))*(H7*H7*H7)*(Sheet1!D74/100))</f>
        <v>7.79014533024</v>
      </c>
      <c r="J7" s="70">
        <f>VLOOKUP(I7,B5:C334,2,TRUE)</f>
        <v>7.199999999999999</v>
      </c>
      <c r="K7" s="70">
        <f>J7/Sheet1!D29*Sheet1!D75</f>
        <v>0.42</v>
      </c>
      <c r="L7" s="70">
        <f aca="true" t="shared" si="2" ref="L7:L27">J7-K7</f>
        <v>6.779999999999999</v>
      </c>
      <c r="O7" s="70">
        <f>Sheet1!F65</f>
        <v>0.37598135318768405</v>
      </c>
    </row>
    <row r="8" spans="1:15" ht="12.75">
      <c r="A8">
        <v>0.4</v>
      </c>
      <c r="B8" s="70">
        <f t="shared" si="0"/>
        <v>9.66015701651003</v>
      </c>
      <c r="C8" s="70">
        <f>A8*Sheet1!D29</f>
        <v>9.600000000000001</v>
      </c>
      <c r="E8" s="70">
        <f t="shared" si="1"/>
        <v>0.06015701651002946</v>
      </c>
      <c r="H8">
        <v>2.5</v>
      </c>
      <c r="I8" s="113">
        <f>(0.5*Sheet1!D73*(3.141593*((Sheet1!D7/2)*(Sheet1!D7/2)))*(H8*H8*H8)*(Sheet1!D74/100))</f>
        <v>15.215127598125</v>
      </c>
      <c r="J8" s="70">
        <f>VLOOKUP(I8,B5:C334,2,TRUE)</f>
        <v>14.399999999999999</v>
      </c>
      <c r="K8" s="70">
        <f>J8/Sheet1!D29*Sheet1!D75</f>
        <v>0.84</v>
      </c>
      <c r="L8" s="70">
        <f t="shared" si="2"/>
        <v>13.559999999999999</v>
      </c>
      <c r="O8" s="70">
        <f>Sheet1!F65</f>
        <v>0.37598135318768405</v>
      </c>
    </row>
    <row r="9" spans="1:15" ht="12.75">
      <c r="A9">
        <v>0.5</v>
      </c>
      <c r="B9" s="70">
        <f t="shared" si="0"/>
        <v>12.09399533829692</v>
      </c>
      <c r="C9" s="70">
        <f>A9*Sheet1!D29</f>
        <v>12</v>
      </c>
      <c r="E9" s="70">
        <f t="shared" si="1"/>
        <v>0.09399533829692101</v>
      </c>
      <c r="H9">
        <v>3</v>
      </c>
      <c r="I9" s="113">
        <f>(0.5*Sheet1!D73*(3.141593*((Sheet1!D7/2)*(Sheet1!D7/2)))*(H9*H9*H9)*(Sheet1!D74/100))</f>
        <v>26.29174048956</v>
      </c>
      <c r="J9" s="70">
        <f>VLOOKUP(I9,B5:C334,2,TRUE)</f>
        <v>24</v>
      </c>
      <c r="K9" s="70">
        <f>J9/Sheet1!D29*Sheet1!D75</f>
        <v>1.4</v>
      </c>
      <c r="L9" s="70">
        <f t="shared" si="2"/>
        <v>22.6</v>
      </c>
      <c r="O9" s="70">
        <f>Sheet1!F65</f>
        <v>0.37598135318768405</v>
      </c>
    </row>
    <row r="10" spans="1:15" ht="12.75">
      <c r="A10">
        <v>0.6</v>
      </c>
      <c r="B10" s="70">
        <f t="shared" si="0"/>
        <v>14.535353287147565</v>
      </c>
      <c r="C10" s="70">
        <f>A10*Sheet1!D29</f>
        <v>14.399999999999999</v>
      </c>
      <c r="E10" s="70">
        <f t="shared" si="1"/>
        <v>0.13535328714756625</v>
      </c>
      <c r="H10">
        <v>3.5</v>
      </c>
      <c r="I10" s="113">
        <f>(0.5*Sheet1!D73*(3.141593*((Sheet1!D7/2)*(Sheet1!D7/2)))*(H10*H10*H10)*(Sheet1!D74/100))</f>
        <v>41.750310129255</v>
      </c>
      <c r="J10" s="70">
        <f>VLOOKUP(I10,B5:C334,2,TRUE)</f>
        <v>38.400000000000006</v>
      </c>
      <c r="K10" s="70">
        <f>J10/Sheet1!D29*Sheet1!D75</f>
        <v>2.24</v>
      </c>
      <c r="L10" s="70">
        <f t="shared" si="2"/>
        <v>36.160000000000004</v>
      </c>
      <c r="O10" s="70">
        <f>Sheet1!F65</f>
        <v>0.37598135318768405</v>
      </c>
    </row>
    <row r="11" spans="1:15" ht="12.75">
      <c r="A11">
        <v>0.7</v>
      </c>
      <c r="B11" s="70">
        <f t="shared" si="0"/>
        <v>16.984230863061963</v>
      </c>
      <c r="C11" s="70">
        <f>A11*Sheet1!D29</f>
        <v>16.799999999999997</v>
      </c>
      <c r="E11" s="70">
        <f t="shared" si="1"/>
        <v>0.18423086306196515</v>
      </c>
      <c r="H11">
        <v>4</v>
      </c>
      <c r="I11" s="113">
        <f>(0.5*Sheet1!D73*(3.141593*((Sheet1!D7/2)*(Sheet1!D7/2)))*(H11*H11*H11)*(Sheet1!D74/100))</f>
        <v>62.32116264192</v>
      </c>
      <c r="J11" s="70">
        <f>VLOOKUP(I11,B5:C334,2,TRUE)</f>
        <v>57.599999999999994</v>
      </c>
      <c r="K11" s="70">
        <f>J11/Sheet1!D29*Sheet1!D75</f>
        <v>3.36</v>
      </c>
      <c r="L11" s="70">
        <f t="shared" si="2"/>
        <v>54.239999999999995</v>
      </c>
      <c r="O11" s="70">
        <f>Sheet1!F65</f>
        <v>0.37598135318768405</v>
      </c>
    </row>
    <row r="12" spans="1:15" ht="12.75">
      <c r="A12">
        <v>0.8</v>
      </c>
      <c r="B12" s="70">
        <f t="shared" si="0"/>
        <v>19.44062806604012</v>
      </c>
      <c r="C12" s="70">
        <f>A12*Sheet1!D29</f>
        <v>19.200000000000003</v>
      </c>
      <c r="E12" s="70">
        <f t="shared" si="1"/>
        <v>0.24062806604011783</v>
      </c>
      <c r="H12">
        <v>4.5</v>
      </c>
      <c r="I12" s="113">
        <f>(0.5*Sheet1!D73*(3.141593*((Sheet1!D7/2)*(Sheet1!D7/2)))*(H12*H12*H12)*(Sheet1!D74/100))</f>
        <v>88.734624152265</v>
      </c>
      <c r="J12" s="70">
        <f>VLOOKUP(I12,B5:C334,2,TRUE)</f>
        <v>84</v>
      </c>
      <c r="K12" s="70">
        <f>J12/Sheet1!D29*Sheet1!D75</f>
        <v>4.8999999999999995</v>
      </c>
      <c r="L12" s="70">
        <f t="shared" si="2"/>
        <v>79.1</v>
      </c>
      <c r="O12" s="70">
        <f>Sheet1!F65</f>
        <v>0.37598135318768405</v>
      </c>
    </row>
    <row r="13" spans="1:15" ht="12.75">
      <c r="A13">
        <v>0.9</v>
      </c>
      <c r="B13" s="70">
        <f t="shared" si="0"/>
        <v>21.904544896082026</v>
      </c>
      <c r="C13" s="70">
        <f>A13*Sheet1!D29</f>
        <v>21.6</v>
      </c>
      <c r="E13" s="70">
        <f t="shared" si="1"/>
        <v>0.3045448960820241</v>
      </c>
      <c r="H13">
        <v>5</v>
      </c>
      <c r="I13" s="113">
        <f>(0.5*Sheet1!D73*(3.141593*((Sheet1!D7/2)*(Sheet1!D7/2)))*(H13*H13*H13)*(Sheet1!D74/100))</f>
        <v>121.721020785</v>
      </c>
      <c r="J13" s="70">
        <f>VLOOKUP(I13,B5:C334,2,TRUE)</f>
        <v>112.80000000000001</v>
      </c>
      <c r="K13" s="70">
        <f>J13/Sheet1!D29*Sheet1!D75</f>
        <v>6.58</v>
      </c>
      <c r="L13" s="70">
        <f t="shared" si="2"/>
        <v>106.22000000000001</v>
      </c>
      <c r="O13" s="70">
        <f>Sheet1!F65</f>
        <v>0.37598135318768405</v>
      </c>
    </row>
    <row r="14" spans="1:15" ht="12.75">
      <c r="A14">
        <v>1</v>
      </c>
      <c r="B14" s="70">
        <f t="shared" si="0"/>
        <v>24.375981353187683</v>
      </c>
      <c r="C14" s="70">
        <f>A14*Sheet1!D29</f>
        <v>24</v>
      </c>
      <c r="E14" s="70">
        <f t="shared" si="1"/>
        <v>0.37598135318768405</v>
      </c>
      <c r="H14">
        <v>5.5</v>
      </c>
      <c r="I14" s="113">
        <f>(0.5*Sheet1!D73*(3.141593*((Sheet1!D7/2)*(Sheet1!D7/2)))*(H14*H14*H14)*(Sheet1!D74/100))</f>
        <v>162.01067866483498</v>
      </c>
      <c r="J14" s="70">
        <f>VLOOKUP(I14,B5:C334,2,TRUE)</f>
        <v>146.39999999999998</v>
      </c>
      <c r="K14" s="70">
        <f>J14/Sheet1!D29*Sheet1!D75</f>
        <v>8.539999999999997</v>
      </c>
      <c r="L14" s="70">
        <f t="shared" si="2"/>
        <v>137.85999999999999</v>
      </c>
      <c r="O14" s="70">
        <f>Sheet1!F65</f>
        <v>0.37598135318768405</v>
      </c>
    </row>
    <row r="15" spans="1:15" ht="12.75">
      <c r="A15">
        <v>1.1</v>
      </c>
      <c r="B15" s="70">
        <f t="shared" si="0"/>
        <v>26.8549374373571</v>
      </c>
      <c r="C15" s="70">
        <f>A15*Sheet1!D29</f>
        <v>26.400000000000002</v>
      </c>
      <c r="E15" s="70">
        <f t="shared" si="1"/>
        <v>0.4549374373570978</v>
      </c>
      <c r="H15">
        <v>6</v>
      </c>
      <c r="I15" s="113">
        <f>(0.5*Sheet1!D73*(3.141593*((Sheet1!D7/2)*(Sheet1!D7/2)))*(H15*H15*H15)*(Sheet1!D74/100))</f>
        <v>210.33392391648</v>
      </c>
      <c r="J15" s="70">
        <f>VLOOKUP(I15,B5:C334,2,TRUE)</f>
        <v>187.2</v>
      </c>
      <c r="K15" s="70">
        <f>J15/Sheet1!D29*Sheet1!D75</f>
        <v>10.92</v>
      </c>
      <c r="L15" s="70">
        <f t="shared" si="2"/>
        <v>176.28</v>
      </c>
      <c r="O15" s="70">
        <f>Sheet1!F65</f>
        <v>0.37598135318768405</v>
      </c>
    </row>
    <row r="16" spans="1:15" ht="12.75">
      <c r="A16">
        <v>1.2</v>
      </c>
      <c r="B16" s="70">
        <f t="shared" si="0"/>
        <v>29.341413148590263</v>
      </c>
      <c r="C16" s="70">
        <f>A16*Sheet1!D29</f>
        <v>28.799999999999997</v>
      </c>
      <c r="E16" s="70">
        <f t="shared" si="1"/>
        <v>0.541413148590265</v>
      </c>
      <c r="H16">
        <v>6.5</v>
      </c>
      <c r="I16" s="113">
        <f>(0.5*Sheet1!D73*(3.141593*((Sheet1!D7/2)*(Sheet1!D7/2)))*(H16*H16*H16)*(Sheet1!D74/100))</f>
        <v>267.421082664645</v>
      </c>
      <c r="J16" s="70">
        <f>VLOOKUP(I16,B5:C334,2,TRUE)</f>
        <v>230.39999999999998</v>
      </c>
      <c r="K16" s="70">
        <f>J16/Sheet1!D29*Sheet1!D75</f>
        <v>13.44</v>
      </c>
      <c r="L16" s="70">
        <f t="shared" si="2"/>
        <v>216.95999999999998</v>
      </c>
      <c r="O16" s="70">
        <f>Sheet1!F65</f>
        <v>0.37598135318768405</v>
      </c>
    </row>
    <row r="17" spans="1:15" ht="12.75">
      <c r="A17">
        <v>1.3</v>
      </c>
      <c r="B17" s="70">
        <f t="shared" si="0"/>
        <v>31.83540848688719</v>
      </c>
      <c r="C17" s="70">
        <f>A17*Sheet1!D29</f>
        <v>31.200000000000003</v>
      </c>
      <c r="E17" s="70">
        <f t="shared" si="1"/>
        <v>0.6354084868871861</v>
      </c>
      <c r="H17">
        <v>7</v>
      </c>
      <c r="I17" s="113">
        <f>(0.5*Sheet1!D73*(3.141593*((Sheet1!D7/2)*(Sheet1!D7/2)))*(H17*H17*H17)*(Sheet1!D74/100))</f>
        <v>334.00248103404</v>
      </c>
      <c r="J17" s="70">
        <f>VLOOKUP(I17,B5:C334,2,TRUE)</f>
        <v>280.79999999999995</v>
      </c>
      <c r="K17" s="70">
        <f>J17/Sheet1!D29*Sheet1!D75</f>
        <v>16.379999999999995</v>
      </c>
      <c r="L17" s="70">
        <f t="shared" si="2"/>
        <v>264.41999999999996</v>
      </c>
      <c r="O17" s="70">
        <f>Sheet1!F65</f>
        <v>0.37598135318768405</v>
      </c>
    </row>
    <row r="18" spans="1:15" ht="12.75">
      <c r="A18">
        <v>1.4</v>
      </c>
      <c r="B18" s="70">
        <f t="shared" si="0"/>
        <v>34.33692345224785</v>
      </c>
      <c r="C18" s="70">
        <f>A18*Sheet1!D29</f>
        <v>33.599999999999994</v>
      </c>
      <c r="E18" s="70">
        <f t="shared" si="1"/>
        <v>0.7369234522478606</v>
      </c>
      <c r="H18">
        <v>7.5</v>
      </c>
      <c r="I18" s="113">
        <f>(0.5*Sheet1!D73*(3.141593*((Sheet1!D7/2)*(Sheet1!D7/2)))*(H18*H18*H18)*(Sheet1!D74/100))</f>
        <v>410.80844514937496</v>
      </c>
      <c r="J18" s="70">
        <f>VLOOKUP(I18,B5:C334,2,TRUE)</f>
        <v>336</v>
      </c>
      <c r="K18" s="70">
        <f>J18/Sheet1!D29*Sheet1!D75</f>
        <v>19.599999999999998</v>
      </c>
      <c r="L18" s="70">
        <f t="shared" si="2"/>
        <v>316.4</v>
      </c>
      <c r="O18" s="70">
        <f>Sheet1!F65</f>
        <v>0.37598135318768405</v>
      </c>
    </row>
    <row r="19" spans="1:15" ht="12.75">
      <c r="A19">
        <v>1.5</v>
      </c>
      <c r="B19" s="70">
        <f t="shared" si="0"/>
        <v>36.84595804467229</v>
      </c>
      <c r="C19" s="70">
        <f>A19*Sheet1!D29</f>
        <v>36</v>
      </c>
      <c r="E19" s="70">
        <f t="shared" si="1"/>
        <v>0.8459580446722891</v>
      </c>
      <c r="H19">
        <v>8</v>
      </c>
      <c r="I19" s="113">
        <f>(0.5*Sheet1!D73*(3.141593*((Sheet1!D7/2)*(Sheet1!D7/2)))*(H19*H19*H19)*(Sheet1!D74/100))</f>
        <v>498.56930113536</v>
      </c>
      <c r="J19" s="70">
        <f>VLOOKUP(I19,B5:C334,2,TRUE)</f>
        <v>396</v>
      </c>
      <c r="K19" s="70">
        <f>J19/Sheet1!D29*Sheet1!D75</f>
        <v>23.099999999999998</v>
      </c>
      <c r="L19" s="70">
        <f t="shared" si="2"/>
        <v>372.9</v>
      </c>
      <c r="O19" s="70">
        <f>Sheet1!F65</f>
        <v>0.37598135318768405</v>
      </c>
    </row>
    <row r="20" spans="1:15" ht="12.75">
      <c r="A20">
        <v>1.6</v>
      </c>
      <c r="B20" s="70">
        <f t="shared" si="0"/>
        <v>39.36251226416048</v>
      </c>
      <c r="C20" s="70">
        <f>A20*Sheet1!D29</f>
        <v>38.400000000000006</v>
      </c>
      <c r="E20" s="70">
        <f t="shared" si="1"/>
        <v>0.9625122641604713</v>
      </c>
      <c r="H20">
        <v>8.5</v>
      </c>
      <c r="I20" s="113">
        <f>(0.5*Sheet1!D73*(3.141593*((Sheet1!D7/2)*(Sheet1!D7/2)))*(H20*H20*H20)*(Sheet1!D74/100))</f>
        <v>598.015375116705</v>
      </c>
      <c r="J20" s="70">
        <f>VLOOKUP(I20,B5:C334,2,TRUE)</f>
        <v>458.40000000000003</v>
      </c>
      <c r="K20" s="70">
        <f>J20/Sheet1!D29*Sheet1!D75</f>
        <v>26.740000000000002</v>
      </c>
      <c r="L20" s="70">
        <f t="shared" si="2"/>
        <v>431.66</v>
      </c>
      <c r="O20" s="70">
        <f>Sheet1!F65</f>
        <v>0.37598135318768405</v>
      </c>
    </row>
    <row r="21" spans="1:15" ht="12.75">
      <c r="A21">
        <v>1.7</v>
      </c>
      <c r="B21" s="70">
        <f t="shared" si="0"/>
        <v>41.8865861107124</v>
      </c>
      <c r="C21" s="70">
        <f>A21*Sheet1!D29</f>
        <v>40.8</v>
      </c>
      <c r="E21" s="70">
        <f t="shared" si="1"/>
        <v>1.0865861107124068</v>
      </c>
      <c r="H21">
        <v>9</v>
      </c>
      <c r="I21" s="113">
        <f>(0.5*Sheet1!D73*(3.141593*((Sheet1!D7/2)*(Sheet1!D7/2)))*(H21*H21*H21)*(Sheet1!D74/100))</f>
        <v>709.87699321812</v>
      </c>
      <c r="J21" s="70">
        <f>VLOOKUP(I21,B5:C334,2,TRUE)</f>
        <v>516</v>
      </c>
      <c r="K21" s="70">
        <f>J21/Sheet1!D29*Sheet1!D75</f>
        <v>30.099999999999998</v>
      </c>
      <c r="L21" s="70">
        <f t="shared" si="2"/>
        <v>485.9</v>
      </c>
      <c r="O21" s="70">
        <f>Sheet1!F65</f>
        <v>0.37598135318768405</v>
      </c>
    </row>
    <row r="22" spans="1:15" ht="12.75">
      <c r="A22">
        <v>1.8</v>
      </c>
      <c r="B22" s="70">
        <f t="shared" si="0"/>
        <v>44.4181795843281</v>
      </c>
      <c r="C22" s="70">
        <f>A22*Sheet1!D29</f>
        <v>43.2</v>
      </c>
      <c r="E22" s="70">
        <f t="shared" si="1"/>
        <v>1.2181795843280965</v>
      </c>
      <c r="H22">
        <v>9.5</v>
      </c>
      <c r="I22" s="113">
        <f>(0.5*Sheet1!D73*(3.141593*((Sheet1!D7/2)*(Sheet1!D7/2)))*(H22*H22*H22)*(Sheet1!D74/100))</f>
        <v>834.8844815643149</v>
      </c>
      <c r="J22" s="70">
        <f>VLOOKUP(I22,B5:C334,2,TRUE)</f>
        <v>588</v>
      </c>
      <c r="K22" s="70">
        <f>J22/Sheet1!D29*Sheet1!D75</f>
        <v>34.3</v>
      </c>
      <c r="L22" s="70">
        <f t="shared" si="2"/>
        <v>553.7</v>
      </c>
      <c r="O22" s="70">
        <f>Sheet1!F65</f>
        <v>0.37598135318768405</v>
      </c>
    </row>
    <row r="23" spans="1:15" ht="12.75">
      <c r="A23">
        <v>1.9</v>
      </c>
      <c r="B23" s="70">
        <f t="shared" si="0"/>
        <v>46.95729268500753</v>
      </c>
      <c r="C23" s="70">
        <f>A23*Sheet1!D29</f>
        <v>45.599999999999994</v>
      </c>
      <c r="E23" s="70">
        <f t="shared" si="1"/>
        <v>1.3572926850075393</v>
      </c>
      <c r="H23">
        <v>10</v>
      </c>
      <c r="I23" s="113">
        <f>(0.5*Sheet1!D73*(3.141593*((Sheet1!D7/2)*(Sheet1!D7/2)))*(H23*H23*H23)*(Sheet1!D74/100))</f>
        <v>973.76816628</v>
      </c>
      <c r="J23" s="70">
        <f>VLOOKUP(I23,B5:C334,2,TRUE)</f>
        <v>672</v>
      </c>
      <c r="K23" s="70">
        <f>J23/Sheet1!D29*Sheet1!D75</f>
        <v>39.199999999999996</v>
      </c>
      <c r="L23" s="70">
        <f t="shared" si="2"/>
        <v>632.8</v>
      </c>
      <c r="O23" s="70">
        <f>Sheet1!F65</f>
        <v>0.37598135318768405</v>
      </c>
    </row>
    <row r="24" spans="1:15" ht="12.75">
      <c r="A24">
        <v>2</v>
      </c>
      <c r="B24" s="70">
        <f t="shared" si="0"/>
        <v>49.50392541275074</v>
      </c>
      <c r="C24" s="70">
        <f>A24*Sheet1!D29</f>
        <v>48</v>
      </c>
      <c r="E24" s="70">
        <f t="shared" si="1"/>
        <v>1.5039254127507362</v>
      </c>
      <c r="H24">
        <v>10.5</v>
      </c>
      <c r="I24" s="113">
        <f>(0.5*Sheet1!D73*(3.141593*((Sheet1!D7/2)*(Sheet1!D7/2)))*(H24*H24*H24)*(Sheet1!D74/100))</f>
        <v>1127.258373489885</v>
      </c>
      <c r="J24" s="70">
        <f>VLOOKUP(I24,B5:C334,2,TRUE)</f>
        <v>744</v>
      </c>
      <c r="K24" s="70">
        <f>J24/Sheet1!D29*Sheet1!D75</f>
        <v>43.4</v>
      </c>
      <c r="L24" s="70">
        <f t="shared" si="2"/>
        <v>700.6</v>
      </c>
      <c r="O24" s="70">
        <f>Sheet1!F65</f>
        <v>0.37598135318768405</v>
      </c>
    </row>
    <row r="25" spans="1:15" ht="12.75">
      <c r="A25">
        <v>2.1</v>
      </c>
      <c r="B25" s="70">
        <f t="shared" si="0"/>
        <v>52.05807776755769</v>
      </c>
      <c r="C25" s="70">
        <f>A25*Sheet1!D29</f>
        <v>50.400000000000006</v>
      </c>
      <c r="E25" s="70">
        <f t="shared" si="1"/>
        <v>1.6580777675576868</v>
      </c>
      <c r="H25">
        <v>11</v>
      </c>
      <c r="I25" s="113">
        <f>(0.5*Sheet1!D73*(3.141593*((Sheet1!D7/2)*(Sheet1!D7/2)))*(H25*H25*H25)*(Sheet1!D74/100))</f>
        <v>1296.0854293186799</v>
      </c>
      <c r="J25" s="70">
        <f>VLOOKUP(I25,B5:C334,2,TRUE)</f>
        <v>828</v>
      </c>
      <c r="K25" s="70">
        <f>J25/Sheet1!D29*Sheet1!D75</f>
        <v>48.3</v>
      </c>
      <c r="L25" s="70">
        <f t="shared" si="2"/>
        <v>779.7</v>
      </c>
      <c r="O25" s="70">
        <f>Sheet1!F65</f>
        <v>0.37598135318768405</v>
      </c>
    </row>
    <row r="26" spans="1:15" ht="12.75">
      <c r="A26">
        <v>2.2</v>
      </c>
      <c r="B26" s="70">
        <f t="shared" si="0"/>
        <v>54.619749749428394</v>
      </c>
      <c r="C26" s="70">
        <f>A26*Sheet1!D29</f>
        <v>52.800000000000004</v>
      </c>
      <c r="E26" s="70">
        <f t="shared" si="1"/>
        <v>1.8197497494283912</v>
      </c>
      <c r="H26">
        <v>11.5</v>
      </c>
      <c r="I26" s="113">
        <f>(0.5*Sheet1!D73*(3.141593*((Sheet1!D7/2)*(Sheet1!D7/2)))*(H26*H26*H26)*(Sheet1!D74/100))</f>
        <v>1480.9796598910948</v>
      </c>
      <c r="J26" s="70">
        <f>VLOOKUP(I26,B5:C334,2,TRUE)</f>
        <v>912</v>
      </c>
      <c r="K26" s="70">
        <f>J26/Sheet1!D29*Sheet1!D75</f>
        <v>53.199999999999996</v>
      </c>
      <c r="L26" s="70">
        <f t="shared" si="2"/>
        <v>858.8</v>
      </c>
      <c r="O26" s="70">
        <f>Sheet1!F65</f>
        <v>0.37598135318768405</v>
      </c>
    </row>
    <row r="27" spans="1:15" ht="12.75">
      <c r="A27">
        <v>2.3</v>
      </c>
      <c r="B27" s="70">
        <f t="shared" si="0"/>
        <v>57.18894135836285</v>
      </c>
      <c r="C27" s="70">
        <f>A27*Sheet1!D29</f>
        <v>55.199999999999996</v>
      </c>
      <c r="E27" s="70">
        <f t="shared" si="1"/>
        <v>1.9889413583628484</v>
      </c>
      <c r="H27">
        <v>12</v>
      </c>
      <c r="I27" s="113">
        <f>(0.5*Sheet1!D73*(3.141593*((Sheet1!D7/2)*(Sheet1!D7/2)))*(H27*H27*H27)*(Sheet1!D74/100))</f>
        <v>1682.67139133184</v>
      </c>
      <c r="J27" s="70">
        <f>VLOOKUP(I27,B5:C334,2,TRUE)</f>
        <v>1008</v>
      </c>
      <c r="K27" s="70">
        <f>J27/Sheet1!D29*Sheet1!D75</f>
        <v>58.8</v>
      </c>
      <c r="L27" s="70">
        <f t="shared" si="2"/>
        <v>949.2</v>
      </c>
      <c r="O27" s="70">
        <f>Sheet1!F65</f>
        <v>0.37598135318768405</v>
      </c>
    </row>
    <row r="28" spans="1:15" ht="12.75">
      <c r="A28">
        <v>2.4</v>
      </c>
      <c r="B28" s="70">
        <f t="shared" si="0"/>
        <v>59.76565259436106</v>
      </c>
      <c r="C28" s="70">
        <f>A28*Sheet1!D29</f>
        <v>57.599999999999994</v>
      </c>
      <c r="E28" s="70">
        <f t="shared" si="1"/>
        <v>2.16565259436106</v>
      </c>
      <c r="I28" s="113"/>
      <c r="O28" s="70">
        <f>Sheet1!F65</f>
        <v>0.37598135318768405</v>
      </c>
    </row>
    <row r="29" spans="1:15" ht="12.75">
      <c r="A29">
        <v>2.5</v>
      </c>
      <c r="B29" s="70">
        <f t="shared" si="0"/>
        <v>62.349883457423026</v>
      </c>
      <c r="C29" s="70">
        <f>A29*Sheet1!D29</f>
        <v>60</v>
      </c>
      <c r="E29" s="70">
        <f t="shared" si="1"/>
        <v>2.3498834574230254</v>
      </c>
      <c r="I29" s="113"/>
      <c r="O29" s="70">
        <f>Sheet1!F65</f>
        <v>0.37598135318768405</v>
      </c>
    </row>
    <row r="30" spans="1:15" ht="12.75">
      <c r="A30">
        <v>2.6</v>
      </c>
      <c r="B30" s="70">
        <f t="shared" si="0"/>
        <v>64.94163394754875</v>
      </c>
      <c r="C30" s="70">
        <f>A30*Sheet1!D29</f>
        <v>62.400000000000006</v>
      </c>
      <c r="E30" s="70">
        <f t="shared" si="1"/>
        <v>2.5416339475487444</v>
      </c>
      <c r="I30" s="113"/>
      <c r="O30" s="70">
        <f>Sheet1!F65</f>
        <v>0.37598135318768405</v>
      </c>
    </row>
    <row r="31" spans="1:15" ht="12.75">
      <c r="A31">
        <v>2.7</v>
      </c>
      <c r="B31" s="70">
        <f t="shared" si="0"/>
        <v>67.54090406473823</v>
      </c>
      <c r="C31" s="70">
        <f>A31*Sheet1!D29</f>
        <v>64.80000000000001</v>
      </c>
      <c r="E31" s="70">
        <f t="shared" si="1"/>
        <v>2.740904064738217</v>
      </c>
      <c r="I31" s="113"/>
      <c r="O31" s="70">
        <f>Sheet1!F65</f>
        <v>0.37598135318768405</v>
      </c>
    </row>
    <row r="32" spans="1:15" ht="12.75">
      <c r="A32">
        <v>2.8</v>
      </c>
      <c r="B32" s="70">
        <f t="shared" si="0"/>
        <v>70.14769380899143</v>
      </c>
      <c r="C32" s="70">
        <f>A32*Sheet1!D29</f>
        <v>67.19999999999999</v>
      </c>
      <c r="E32" s="70">
        <f t="shared" si="1"/>
        <v>2.9476938089914424</v>
      </c>
      <c r="I32" s="113"/>
      <c r="O32" s="70">
        <f>Sheet1!F65</f>
        <v>0.37598135318768405</v>
      </c>
    </row>
    <row r="33" spans="1:15" ht="12.75">
      <c r="A33">
        <v>2.9</v>
      </c>
      <c r="B33" s="70">
        <f t="shared" si="0"/>
        <v>72.76200318030841</v>
      </c>
      <c r="C33" s="70">
        <f>A33*Sheet1!D29</f>
        <v>69.6</v>
      </c>
      <c r="E33" s="70">
        <f t="shared" si="1"/>
        <v>3.1620031803084228</v>
      </c>
      <c r="I33" s="113"/>
      <c r="O33" s="70">
        <f>Sheet1!F65</f>
        <v>0.37598135318768405</v>
      </c>
    </row>
    <row r="34" spans="1:15" ht="12.75">
      <c r="A34">
        <v>3</v>
      </c>
      <c r="B34" s="70">
        <f t="shared" si="0"/>
        <v>75.38383217868916</v>
      </c>
      <c r="C34" s="70">
        <f>A34*Sheet1!D29</f>
        <v>72</v>
      </c>
      <c r="E34" s="70">
        <f t="shared" si="1"/>
        <v>3.3838321786891563</v>
      </c>
      <c r="I34" s="113"/>
      <c r="O34" s="70">
        <f>Sheet1!F65</f>
        <v>0.37598135318768405</v>
      </c>
    </row>
    <row r="35" spans="1:15" ht="12.75">
      <c r="A35">
        <v>3.1</v>
      </c>
      <c r="B35" s="70">
        <f t="shared" si="0"/>
        <v>78.01318080413365</v>
      </c>
      <c r="C35" s="70">
        <f>A35*Sheet1!D29</f>
        <v>74.4</v>
      </c>
      <c r="E35" s="70">
        <f t="shared" si="1"/>
        <v>3.6131808041336444</v>
      </c>
      <c r="O35" s="70">
        <f>Sheet1!F65</f>
        <v>0.37598135318768405</v>
      </c>
    </row>
    <row r="36" spans="1:15" ht="12.75">
      <c r="A36">
        <v>3.2</v>
      </c>
      <c r="B36" s="70">
        <f t="shared" si="0"/>
        <v>80.65004905664189</v>
      </c>
      <c r="C36" s="70">
        <f>A36*Sheet1!D29</f>
        <v>76.80000000000001</v>
      </c>
      <c r="E36" s="70">
        <f t="shared" si="1"/>
        <v>3.8500490566418852</v>
      </c>
      <c r="O36" s="70">
        <f>Sheet1!F65</f>
        <v>0.37598135318768405</v>
      </c>
    </row>
    <row r="37" spans="1:15" ht="12.75">
      <c r="A37">
        <v>3.3</v>
      </c>
      <c r="B37" s="70">
        <f t="shared" si="0"/>
        <v>83.29443693621387</v>
      </c>
      <c r="C37" s="70">
        <f>A37*Sheet1!D29</f>
        <v>79.19999999999999</v>
      </c>
      <c r="E37" s="70">
        <f t="shared" si="1"/>
        <v>4.094436936213879</v>
      </c>
      <c r="O37" s="70">
        <f>Sheet1!F65</f>
        <v>0.37598135318768405</v>
      </c>
    </row>
    <row r="38" spans="1:15" ht="12.75">
      <c r="A38">
        <v>3.4</v>
      </c>
      <c r="B38" s="70">
        <f t="shared" si="0"/>
        <v>85.94634444284962</v>
      </c>
      <c r="C38" s="70">
        <f>A38*Sheet1!D29</f>
        <v>81.6</v>
      </c>
      <c r="E38" s="70">
        <f t="shared" si="1"/>
        <v>4.346344442849627</v>
      </c>
      <c r="O38" s="70">
        <f>Sheet1!F65</f>
        <v>0.37598135318768405</v>
      </c>
    </row>
    <row r="39" spans="1:15" ht="12.75">
      <c r="A39">
        <v>3.5</v>
      </c>
      <c r="B39" s="70">
        <f t="shared" si="0"/>
        <v>88.60577157654913</v>
      </c>
      <c r="C39" s="70">
        <f>A39*Sheet1!D29</f>
        <v>84</v>
      </c>
      <c r="E39" s="70">
        <f t="shared" si="1"/>
        <v>4.60577157654913</v>
      </c>
      <c r="O39" s="70">
        <f>Sheet1!F65</f>
        <v>0.37598135318768405</v>
      </c>
    </row>
    <row r="40" spans="1:15" ht="12.75">
      <c r="A40">
        <v>3.6</v>
      </c>
      <c r="B40" s="70">
        <f t="shared" si="0"/>
        <v>91.2727183373124</v>
      </c>
      <c r="C40" s="70">
        <f>A40*Sheet1!D29</f>
        <v>86.4</v>
      </c>
      <c r="E40" s="70">
        <f t="shared" si="1"/>
        <v>4.872718337312386</v>
      </c>
      <c r="O40" s="70">
        <f>Sheet1!F65</f>
        <v>0.37598135318768405</v>
      </c>
    </row>
    <row r="41" spans="1:15" ht="12.75">
      <c r="A41">
        <v>3.7</v>
      </c>
      <c r="B41" s="70">
        <f t="shared" si="0"/>
        <v>93.94718472513941</v>
      </c>
      <c r="C41" s="70">
        <f>A41*Sheet1!D29</f>
        <v>88.80000000000001</v>
      </c>
      <c r="E41" s="70">
        <f t="shared" si="1"/>
        <v>5.147184725139395</v>
      </c>
      <c r="O41" s="70">
        <f>Sheet1!F65</f>
        <v>0.37598135318768405</v>
      </c>
    </row>
    <row r="42" spans="1:15" ht="12.75">
      <c r="A42">
        <v>3.8</v>
      </c>
      <c r="B42" s="70">
        <f t="shared" si="0"/>
        <v>96.62917074003015</v>
      </c>
      <c r="C42" s="70">
        <f>A42*Sheet1!D29</f>
        <v>91.19999999999999</v>
      </c>
      <c r="E42" s="70">
        <f t="shared" si="1"/>
        <v>5.429170740030157</v>
      </c>
      <c r="O42" s="70">
        <f>Sheet1!F65</f>
        <v>0.37598135318768405</v>
      </c>
    </row>
    <row r="43" spans="1:15" ht="12.75">
      <c r="A43">
        <v>3.9</v>
      </c>
      <c r="B43" s="70">
        <f t="shared" si="0"/>
        <v>99.31867638198467</v>
      </c>
      <c r="C43" s="70">
        <f>A43*Sheet1!D29</f>
        <v>93.6</v>
      </c>
      <c r="E43" s="70">
        <f t="shared" si="1"/>
        <v>5.718676381984674</v>
      </c>
      <c r="O43" s="70">
        <f>Sheet1!F65</f>
        <v>0.37598135318768405</v>
      </c>
    </row>
    <row r="44" spans="1:15" ht="12.75">
      <c r="A44">
        <v>4</v>
      </c>
      <c r="B44" s="70">
        <f t="shared" si="0"/>
        <v>102.01570165100294</v>
      </c>
      <c r="C44" s="70">
        <f>A44*Sheet1!D29</f>
        <v>96</v>
      </c>
      <c r="E44" s="70">
        <f t="shared" si="1"/>
        <v>6.015701651002945</v>
      </c>
      <c r="O44" s="70">
        <f>Sheet1!F65</f>
        <v>0.37598135318768405</v>
      </c>
    </row>
    <row r="45" spans="1:15" ht="12.75">
      <c r="A45">
        <v>4.1</v>
      </c>
      <c r="B45" s="70">
        <f t="shared" si="0"/>
        <v>104.72024654708495</v>
      </c>
      <c r="C45" s="70">
        <f>A45*Sheet1!D29</f>
        <v>98.39999999999999</v>
      </c>
      <c r="E45" s="70">
        <f t="shared" si="1"/>
        <v>6.3202465470849685</v>
      </c>
      <c r="O45" s="70">
        <f>Sheet1!F65</f>
        <v>0.37598135318768405</v>
      </c>
    </row>
    <row r="46" spans="1:15" ht="12.75">
      <c r="A46">
        <v>4.2</v>
      </c>
      <c r="B46" s="70">
        <f t="shared" si="0"/>
        <v>107.43231107023075</v>
      </c>
      <c r="C46" s="70">
        <f>A46*Sheet1!D29</f>
        <v>100.80000000000001</v>
      </c>
      <c r="E46" s="70">
        <f t="shared" si="1"/>
        <v>6.632311070230747</v>
      </c>
      <c r="O46" s="70">
        <f>Sheet1!F65</f>
        <v>0.37598135318768405</v>
      </c>
    </row>
    <row r="47" spans="1:15" ht="12.75">
      <c r="A47">
        <v>4.3</v>
      </c>
      <c r="B47" s="70">
        <f t="shared" si="0"/>
        <v>110.15189522044027</v>
      </c>
      <c r="C47" s="70">
        <f>A47*Sheet1!D29</f>
        <v>103.19999999999999</v>
      </c>
      <c r="E47" s="70">
        <f t="shared" si="1"/>
        <v>6.951895220440278</v>
      </c>
      <c r="O47" s="70">
        <f>Sheet1!F65</f>
        <v>0.37598135318768405</v>
      </c>
    </row>
    <row r="48" spans="1:15" ht="12.75">
      <c r="A48">
        <v>4.4</v>
      </c>
      <c r="B48" s="70">
        <f t="shared" si="0"/>
        <v>112.87899899771358</v>
      </c>
      <c r="C48" s="70">
        <f>A48*Sheet1!D29</f>
        <v>105.60000000000001</v>
      </c>
      <c r="E48" s="70">
        <f t="shared" si="1"/>
        <v>7.278998997713565</v>
      </c>
      <c r="O48" s="70">
        <f>Sheet1!F65</f>
        <v>0.37598135318768405</v>
      </c>
    </row>
    <row r="49" spans="1:15" ht="12.75">
      <c r="A49">
        <v>4.5</v>
      </c>
      <c r="B49" s="70">
        <f t="shared" si="0"/>
        <v>115.6136224020506</v>
      </c>
      <c r="C49" s="70">
        <f>A49*Sheet1!D29</f>
        <v>108</v>
      </c>
      <c r="E49" s="70">
        <f t="shared" si="1"/>
        <v>7.613622402050602</v>
      </c>
      <c r="O49" s="70">
        <f>Sheet1!F65</f>
        <v>0.37598135318768405</v>
      </c>
    </row>
    <row r="50" spans="1:15" ht="12.75">
      <c r="A50">
        <v>4.6</v>
      </c>
      <c r="B50" s="70">
        <f t="shared" si="0"/>
        <v>118.35576543345138</v>
      </c>
      <c r="C50" s="70">
        <f>A50*Sheet1!D29</f>
        <v>110.39999999999999</v>
      </c>
      <c r="E50" s="70">
        <f t="shared" si="1"/>
        <v>7.955765433451393</v>
      </c>
      <c r="O50" s="70">
        <f>Sheet1!F65</f>
        <v>0.37598135318768405</v>
      </c>
    </row>
    <row r="51" spans="1:15" ht="12.75">
      <c r="A51">
        <v>4.7</v>
      </c>
      <c r="B51" s="70">
        <f t="shared" si="0"/>
        <v>121.10542809191595</v>
      </c>
      <c r="C51" s="70">
        <f>A51*Sheet1!D29</f>
        <v>112.80000000000001</v>
      </c>
      <c r="E51" s="70">
        <f t="shared" si="1"/>
        <v>8.305428091915942</v>
      </c>
      <c r="O51" s="70">
        <f>Sheet1!F65</f>
        <v>0.37598135318768405</v>
      </c>
    </row>
    <row r="52" spans="1:15" ht="12.75">
      <c r="A52">
        <v>4.8</v>
      </c>
      <c r="B52" s="70">
        <f t="shared" si="0"/>
        <v>123.86261037744423</v>
      </c>
      <c r="C52" s="70">
        <f>A52*Sheet1!D29</f>
        <v>115.19999999999999</v>
      </c>
      <c r="E52" s="70">
        <f t="shared" si="1"/>
        <v>8.66261037744424</v>
      </c>
      <c r="O52" s="70">
        <f>Sheet1!F65</f>
        <v>0.37598135318768405</v>
      </c>
    </row>
    <row r="53" spans="1:15" ht="12.75">
      <c r="A53">
        <v>4.9</v>
      </c>
      <c r="B53" s="70">
        <f t="shared" si="0"/>
        <v>126.6273122900363</v>
      </c>
      <c r="C53" s="70">
        <f>A53*Sheet1!D29</f>
        <v>117.60000000000001</v>
      </c>
      <c r="E53" s="70">
        <f t="shared" si="1"/>
        <v>9.027312290036296</v>
      </c>
      <c r="O53" s="70">
        <f>Sheet1!F65</f>
        <v>0.37598135318768405</v>
      </c>
    </row>
    <row r="54" spans="1:15" ht="12.75">
      <c r="A54">
        <v>5</v>
      </c>
      <c r="B54" s="70">
        <f t="shared" si="0"/>
        <v>129.3995338296921</v>
      </c>
      <c r="C54" s="70">
        <f>A54*Sheet1!D29</f>
        <v>120</v>
      </c>
      <c r="E54" s="70">
        <f t="shared" si="1"/>
        <v>9.399533829692102</v>
      </c>
      <c r="O54" s="70">
        <f>Sheet1!F65</f>
        <v>0.37598135318768405</v>
      </c>
    </row>
    <row r="55" spans="1:15" ht="12.75">
      <c r="A55">
        <v>5.1</v>
      </c>
      <c r="B55" s="70">
        <f t="shared" si="0"/>
        <v>132.17927499641166</v>
      </c>
      <c r="C55" s="70">
        <f>A55*Sheet1!D29</f>
        <v>122.39999999999999</v>
      </c>
      <c r="E55" s="70">
        <f t="shared" si="1"/>
        <v>9.779274996411662</v>
      </c>
      <c r="O55" s="70">
        <f>Sheet1!F65</f>
        <v>0.37598135318768405</v>
      </c>
    </row>
    <row r="56" spans="1:15" ht="12.75">
      <c r="A56">
        <v>5.2</v>
      </c>
      <c r="B56" s="70">
        <f t="shared" si="0"/>
        <v>134.966535790195</v>
      </c>
      <c r="C56" s="70">
        <f>A56*Sheet1!D29</f>
        <v>124.80000000000001</v>
      </c>
      <c r="E56" s="70">
        <f t="shared" si="1"/>
        <v>10.166535790194978</v>
      </c>
      <c r="O56" s="70">
        <f>Sheet1!F65</f>
        <v>0.37598135318768405</v>
      </c>
    </row>
    <row r="57" spans="1:15" ht="12.75">
      <c r="A57">
        <v>5.3</v>
      </c>
      <c r="B57" s="70">
        <f t="shared" si="0"/>
        <v>137.76131621104204</v>
      </c>
      <c r="C57" s="70">
        <f>A57*Sheet1!D29</f>
        <v>127.19999999999999</v>
      </c>
      <c r="E57" s="70">
        <f t="shared" si="1"/>
        <v>10.561316211042046</v>
      </c>
      <c r="O57" s="70">
        <f>Sheet1!F65</f>
        <v>0.37598135318768405</v>
      </c>
    </row>
    <row r="58" spans="1:15" ht="12.75">
      <c r="A58">
        <v>5.4</v>
      </c>
      <c r="B58" s="70">
        <f t="shared" si="0"/>
        <v>140.5636162589529</v>
      </c>
      <c r="C58" s="70">
        <f>A58*Sheet1!D29</f>
        <v>129.60000000000002</v>
      </c>
      <c r="E58" s="70">
        <f t="shared" si="1"/>
        <v>10.963616258952868</v>
      </c>
      <c r="O58" s="70">
        <f>Sheet1!F65</f>
        <v>0.37598135318768405</v>
      </c>
    </row>
    <row r="59" spans="1:15" ht="12.75">
      <c r="A59">
        <v>5.5</v>
      </c>
      <c r="B59" s="70">
        <f t="shared" si="0"/>
        <v>143.37343593392745</v>
      </c>
      <c r="C59" s="70">
        <f>A59*Sheet1!D29</f>
        <v>132</v>
      </c>
      <c r="E59" s="70">
        <f t="shared" si="1"/>
        <v>11.373435933927443</v>
      </c>
      <c r="O59" s="70">
        <f>Sheet1!F65</f>
        <v>0.37598135318768405</v>
      </c>
    </row>
    <row r="60" spans="1:15" ht="12.75">
      <c r="A60">
        <v>5.6</v>
      </c>
      <c r="B60" s="70">
        <f t="shared" si="0"/>
        <v>146.19077523596576</v>
      </c>
      <c r="C60" s="70">
        <f>A60*Sheet1!D29</f>
        <v>134.39999999999998</v>
      </c>
      <c r="E60" s="70">
        <f t="shared" si="1"/>
        <v>11.79077523596577</v>
      </c>
      <c r="O60" s="70">
        <f>Sheet1!F65</f>
        <v>0.37598135318768405</v>
      </c>
    </row>
    <row r="61" spans="1:15" ht="12.75">
      <c r="A61">
        <v>5.7</v>
      </c>
      <c r="B61" s="70">
        <f t="shared" si="0"/>
        <v>149.01563416506787</v>
      </c>
      <c r="C61" s="70">
        <f>A61*Sheet1!D29</f>
        <v>136.8</v>
      </c>
      <c r="E61" s="70">
        <f t="shared" si="1"/>
        <v>12.215634165067856</v>
      </c>
      <c r="O61" s="70">
        <f>Sheet1!F65</f>
        <v>0.37598135318768405</v>
      </c>
    </row>
    <row r="62" spans="1:15" ht="12.75">
      <c r="A62">
        <v>5.8</v>
      </c>
      <c r="B62" s="70">
        <f t="shared" si="0"/>
        <v>151.8480127212337</v>
      </c>
      <c r="C62" s="70">
        <f>A62*Sheet1!D29</f>
        <v>139.2</v>
      </c>
      <c r="E62" s="70">
        <f t="shared" si="1"/>
        <v>12.648012721233691</v>
      </c>
      <c r="O62" s="70">
        <f>Sheet1!F65</f>
        <v>0.37598135318768405</v>
      </c>
    </row>
    <row r="63" spans="1:15" ht="12.75">
      <c r="A63">
        <v>5.9</v>
      </c>
      <c r="B63" s="70">
        <f t="shared" si="0"/>
        <v>154.6879109044633</v>
      </c>
      <c r="C63" s="70">
        <f>A63*Sheet1!D29</f>
        <v>141.60000000000002</v>
      </c>
      <c r="E63" s="70">
        <f t="shared" si="1"/>
        <v>13.087910904463282</v>
      </c>
      <c r="O63" s="70">
        <f>Sheet1!F65</f>
        <v>0.37598135318768405</v>
      </c>
    </row>
    <row r="64" spans="1:15" ht="12.75">
      <c r="A64">
        <v>6</v>
      </c>
      <c r="B64" s="70">
        <f t="shared" si="0"/>
        <v>157.53532871475662</v>
      </c>
      <c r="C64" s="70">
        <f>A64*Sheet1!D29</f>
        <v>144</v>
      </c>
      <c r="E64" s="70">
        <f t="shared" si="1"/>
        <v>13.535328714756625</v>
      </c>
      <c r="O64" s="70">
        <f>Sheet1!F65</f>
        <v>0.37598135318768405</v>
      </c>
    </row>
    <row r="65" spans="1:15" ht="12.75">
      <c r="A65">
        <v>6.1</v>
      </c>
      <c r="B65" s="70">
        <f t="shared" si="0"/>
        <v>160.3902661521137</v>
      </c>
      <c r="C65" s="70">
        <f>A65*Sheet1!D29</f>
        <v>146.39999999999998</v>
      </c>
      <c r="E65" s="70">
        <f t="shared" si="1"/>
        <v>13.99026615211372</v>
      </c>
      <c r="O65" s="70">
        <f>Sheet1!F65</f>
        <v>0.37598135318768405</v>
      </c>
    </row>
    <row r="66" spans="1:15" ht="12.75">
      <c r="A66">
        <v>6.2</v>
      </c>
      <c r="B66" s="70">
        <f t="shared" si="0"/>
        <v>163.25272321653458</v>
      </c>
      <c r="C66" s="70">
        <f>A66*Sheet1!D29</f>
        <v>148.8</v>
      </c>
      <c r="E66" s="70">
        <f t="shared" si="1"/>
        <v>14.452723216534578</v>
      </c>
      <c r="O66" s="70">
        <f>Sheet1!F65</f>
        <v>0.37598135318768405</v>
      </c>
    </row>
    <row r="67" spans="1:15" ht="12.75">
      <c r="A67">
        <v>6.3</v>
      </c>
      <c r="B67" s="70">
        <f t="shared" si="0"/>
        <v>166.12269990801917</v>
      </c>
      <c r="C67" s="70">
        <f>A67*Sheet1!D29</f>
        <v>151.2</v>
      </c>
      <c r="E67" s="70">
        <f t="shared" si="1"/>
        <v>14.92269990801918</v>
      </c>
      <c r="O67" s="70">
        <f>Sheet1!F65</f>
        <v>0.37598135318768405</v>
      </c>
    </row>
    <row r="68" spans="1:15" ht="12.75">
      <c r="A68">
        <v>6.4</v>
      </c>
      <c r="B68" s="70">
        <f t="shared" si="0"/>
        <v>169.00019622656757</v>
      </c>
      <c r="C68" s="70">
        <f>A68*Sheet1!D29</f>
        <v>153.60000000000002</v>
      </c>
      <c r="E68" s="70">
        <f t="shared" si="1"/>
        <v>15.400196226567541</v>
      </c>
      <c r="O68" s="70">
        <f>Sheet1!F65</f>
        <v>0.37598135318768405</v>
      </c>
    </row>
    <row r="69" spans="1:15" ht="12.75">
      <c r="A69">
        <v>6.5</v>
      </c>
      <c r="B69" s="70">
        <f aca="true" t="shared" si="3" ref="B69:B132">C69+E69</f>
        <v>171.88521217217965</v>
      </c>
      <c r="C69" s="70">
        <f>A69*Sheet1!D29</f>
        <v>156</v>
      </c>
      <c r="E69" s="70">
        <f aca="true" t="shared" si="4" ref="E69:E132">(A69*A69)*O69</f>
        <v>15.885212172179651</v>
      </c>
      <c r="O69" s="70">
        <f>Sheet1!F65</f>
        <v>0.37598135318768405</v>
      </c>
    </row>
    <row r="70" spans="1:15" ht="12.75">
      <c r="A70">
        <v>6.6</v>
      </c>
      <c r="B70" s="70">
        <f t="shared" si="3"/>
        <v>174.7777477448555</v>
      </c>
      <c r="C70" s="70">
        <f>A70*Sheet1!D29</f>
        <v>158.39999999999998</v>
      </c>
      <c r="E70" s="70">
        <f t="shared" si="4"/>
        <v>16.377747744855515</v>
      </c>
      <c r="O70" s="70">
        <f>Sheet1!F65</f>
        <v>0.37598135318768405</v>
      </c>
    </row>
    <row r="71" spans="1:15" ht="12.75">
      <c r="A71">
        <v>6.7</v>
      </c>
      <c r="B71" s="70">
        <f t="shared" si="3"/>
        <v>177.67780294459516</v>
      </c>
      <c r="C71" s="70">
        <f>A71*Sheet1!D29</f>
        <v>160.8</v>
      </c>
      <c r="E71" s="70">
        <f t="shared" si="4"/>
        <v>16.87780294459514</v>
      </c>
      <c r="O71" s="70">
        <f>Sheet1!F65</f>
        <v>0.37598135318768405</v>
      </c>
    </row>
    <row r="72" spans="1:15" ht="12.75">
      <c r="A72">
        <v>6.8</v>
      </c>
      <c r="B72" s="70">
        <f t="shared" si="3"/>
        <v>180.5853777713985</v>
      </c>
      <c r="C72" s="70">
        <f>A72*Sheet1!D29</f>
        <v>163.2</v>
      </c>
      <c r="E72" s="70">
        <f t="shared" si="4"/>
        <v>17.38537777139851</v>
      </c>
      <c r="O72" s="70">
        <f>Sheet1!F65</f>
        <v>0.37598135318768405</v>
      </c>
    </row>
    <row r="73" spans="1:15" ht="12.75">
      <c r="A73">
        <v>6.9</v>
      </c>
      <c r="B73" s="70">
        <f t="shared" si="3"/>
        <v>183.50047222526567</v>
      </c>
      <c r="C73" s="70">
        <f>A73*Sheet1!D29</f>
        <v>165.60000000000002</v>
      </c>
      <c r="E73" s="70">
        <f t="shared" si="4"/>
        <v>17.90047222526564</v>
      </c>
      <c r="O73" s="70">
        <f>Sheet1!F65</f>
        <v>0.37598135318768405</v>
      </c>
    </row>
    <row r="74" spans="1:15" ht="12.75">
      <c r="A74">
        <v>7</v>
      </c>
      <c r="B74" s="70">
        <f t="shared" si="3"/>
        <v>186.42308630619652</v>
      </c>
      <c r="C74" s="70">
        <f>A74*Sheet1!D29</f>
        <v>168</v>
      </c>
      <c r="E74" s="70">
        <f t="shared" si="4"/>
        <v>18.42308630619652</v>
      </c>
      <c r="O74" s="70">
        <f>Sheet1!F65</f>
        <v>0.37598135318768405</v>
      </c>
    </row>
    <row r="75" spans="1:15" ht="12.75">
      <c r="A75">
        <v>7.1</v>
      </c>
      <c r="B75" s="70">
        <f t="shared" si="3"/>
        <v>189.35322001419112</v>
      </c>
      <c r="C75" s="70">
        <f>A75*Sheet1!D29</f>
        <v>170.39999999999998</v>
      </c>
      <c r="E75" s="70">
        <f t="shared" si="4"/>
        <v>18.953220014191153</v>
      </c>
      <c r="O75" s="70">
        <f>Sheet1!F65</f>
        <v>0.37598135318768405</v>
      </c>
    </row>
    <row r="76" spans="1:15" ht="12.75">
      <c r="A76">
        <v>7.2</v>
      </c>
      <c r="B76" s="70">
        <f t="shared" si="3"/>
        <v>192.29087334924955</v>
      </c>
      <c r="C76" s="70">
        <f>A76*Sheet1!D29</f>
        <v>172.8</v>
      </c>
      <c r="E76" s="70">
        <f t="shared" si="4"/>
        <v>19.490873349249544</v>
      </c>
      <c r="O76" s="70">
        <f>Sheet1!F65</f>
        <v>0.37598135318768405</v>
      </c>
    </row>
    <row r="77" spans="1:15" ht="12.75">
      <c r="A77">
        <v>7.3</v>
      </c>
      <c r="B77" s="70">
        <f t="shared" si="3"/>
        <v>195.23604631137167</v>
      </c>
      <c r="C77" s="70">
        <f>A77*Sheet1!D29</f>
        <v>175.2</v>
      </c>
      <c r="E77" s="70">
        <f t="shared" si="4"/>
        <v>20.03604631137168</v>
      </c>
      <c r="O77" s="70">
        <f>Sheet1!F65</f>
        <v>0.37598135318768405</v>
      </c>
    </row>
    <row r="78" spans="1:15" ht="12.75">
      <c r="A78">
        <v>7.4</v>
      </c>
      <c r="B78" s="70">
        <f t="shared" si="3"/>
        <v>198.1887389005576</v>
      </c>
      <c r="C78" s="70">
        <f>A78*Sheet1!D29</f>
        <v>177.60000000000002</v>
      </c>
      <c r="E78" s="70">
        <f t="shared" si="4"/>
        <v>20.58873890055758</v>
      </c>
      <c r="O78" s="70">
        <f>Sheet1!F65</f>
        <v>0.37598135318768405</v>
      </c>
    </row>
    <row r="79" spans="1:15" ht="12.75">
      <c r="A79">
        <v>7.5</v>
      </c>
      <c r="B79" s="70">
        <f t="shared" si="3"/>
        <v>201.14895111680724</v>
      </c>
      <c r="C79" s="70">
        <f>A79*Sheet1!D29</f>
        <v>180</v>
      </c>
      <c r="E79" s="70">
        <f t="shared" si="4"/>
        <v>21.14895111680723</v>
      </c>
      <c r="O79" s="70">
        <f>Sheet1!F65</f>
        <v>0.37598135318768405</v>
      </c>
    </row>
    <row r="80" spans="1:15" ht="12.75">
      <c r="A80">
        <v>7.6</v>
      </c>
      <c r="B80" s="70">
        <f t="shared" si="3"/>
        <v>204.1166829601206</v>
      </c>
      <c r="C80" s="70">
        <f>A80*Sheet1!D29</f>
        <v>182.39999999999998</v>
      </c>
      <c r="E80" s="70">
        <f t="shared" si="4"/>
        <v>21.71668296012063</v>
      </c>
      <c r="O80" s="70">
        <f>Sheet1!F65</f>
        <v>0.37598135318768405</v>
      </c>
    </row>
    <row r="81" spans="1:15" ht="12.75">
      <c r="A81">
        <v>7.7</v>
      </c>
      <c r="B81" s="70">
        <f t="shared" si="3"/>
        <v>207.09193443049782</v>
      </c>
      <c r="C81" s="70">
        <f>A81*Sheet1!D29</f>
        <v>184.8</v>
      </c>
      <c r="E81" s="70">
        <f t="shared" si="4"/>
        <v>22.29193443049779</v>
      </c>
      <c r="O81" s="70">
        <f>Sheet1!F65</f>
        <v>0.37598135318768405</v>
      </c>
    </row>
    <row r="82" spans="1:15" ht="12.75">
      <c r="A82">
        <v>7.8</v>
      </c>
      <c r="B82" s="70">
        <f t="shared" si="3"/>
        <v>210.07470552793868</v>
      </c>
      <c r="C82" s="70">
        <f>A82*Sheet1!D29</f>
        <v>187.2</v>
      </c>
      <c r="E82" s="70">
        <f t="shared" si="4"/>
        <v>22.874705527938698</v>
      </c>
      <c r="O82" s="70">
        <f>Sheet1!F65</f>
        <v>0.37598135318768405</v>
      </c>
    </row>
    <row r="83" spans="1:15" ht="12.75">
      <c r="A83">
        <v>7.9</v>
      </c>
      <c r="B83" s="70">
        <f t="shared" si="3"/>
        <v>213.0649962524434</v>
      </c>
      <c r="C83" s="70">
        <f>A83*Sheet1!D29</f>
        <v>189.60000000000002</v>
      </c>
      <c r="E83" s="70">
        <f t="shared" si="4"/>
        <v>23.464996252443363</v>
      </c>
      <c r="O83" s="70">
        <f>Sheet1!F65</f>
        <v>0.37598135318768405</v>
      </c>
    </row>
    <row r="84" spans="1:15" ht="12.75">
      <c r="A84">
        <v>8</v>
      </c>
      <c r="B84" s="70">
        <f t="shared" si="3"/>
        <v>216.06280660401177</v>
      </c>
      <c r="C84" s="70">
        <f>A84*Sheet1!D29</f>
        <v>192</v>
      </c>
      <c r="E84" s="70">
        <f t="shared" si="4"/>
        <v>24.06280660401178</v>
      </c>
      <c r="O84" s="70">
        <f>Sheet1!F65</f>
        <v>0.37598135318768405</v>
      </c>
    </row>
    <row r="85" spans="1:15" ht="12.75">
      <c r="A85">
        <v>8.1</v>
      </c>
      <c r="B85" s="70">
        <f t="shared" si="3"/>
        <v>219.06813658264392</v>
      </c>
      <c r="C85" s="70">
        <f>A85*Sheet1!D29</f>
        <v>194.39999999999998</v>
      </c>
      <c r="E85" s="70">
        <f t="shared" si="4"/>
        <v>24.66813658264395</v>
      </c>
      <c r="O85" s="70">
        <f>Sheet1!F65</f>
        <v>0.37598135318768405</v>
      </c>
    </row>
    <row r="86" spans="1:15" ht="12.75">
      <c r="A86">
        <v>8.2</v>
      </c>
      <c r="B86" s="70">
        <f t="shared" si="3"/>
        <v>222.08098618833986</v>
      </c>
      <c r="C86" s="70">
        <f>A86*Sheet1!D29</f>
        <v>196.79999999999998</v>
      </c>
      <c r="E86" s="70">
        <f t="shared" si="4"/>
        <v>25.280986188339874</v>
      </c>
      <c r="O86" s="70">
        <f>Sheet1!F65</f>
        <v>0.37598135318768405</v>
      </c>
    </row>
    <row r="87" spans="1:15" ht="12.75">
      <c r="A87">
        <v>8.3</v>
      </c>
      <c r="B87" s="70">
        <f t="shared" si="3"/>
        <v>225.10135542109958</v>
      </c>
      <c r="C87" s="70">
        <f>A87*Sheet1!D29</f>
        <v>199.20000000000002</v>
      </c>
      <c r="E87" s="70">
        <f t="shared" si="4"/>
        <v>25.90135542109956</v>
      </c>
      <c r="O87" s="70">
        <f>Sheet1!F65</f>
        <v>0.37598135318768405</v>
      </c>
    </row>
    <row r="88" spans="1:15" ht="12.75">
      <c r="A88">
        <v>8.4</v>
      </c>
      <c r="B88" s="70">
        <f t="shared" si="3"/>
        <v>228.12924428092302</v>
      </c>
      <c r="C88" s="70">
        <f>A88*Sheet1!D29</f>
        <v>201.60000000000002</v>
      </c>
      <c r="E88" s="70">
        <f t="shared" si="4"/>
        <v>26.52924428092299</v>
      </c>
      <c r="O88" s="70">
        <f>Sheet1!F65</f>
        <v>0.37598135318768405</v>
      </c>
    </row>
    <row r="89" spans="1:15" ht="12.75">
      <c r="A89">
        <v>8.5</v>
      </c>
      <c r="B89" s="70">
        <f t="shared" si="3"/>
        <v>231.16465276781017</v>
      </c>
      <c r="C89" s="70">
        <f>A89*Sheet1!D29</f>
        <v>204</v>
      </c>
      <c r="E89" s="70">
        <f t="shared" si="4"/>
        <v>27.16465276781017</v>
      </c>
      <c r="O89" s="70">
        <f>Sheet1!F65</f>
        <v>0.37598135318768405</v>
      </c>
    </row>
    <row r="90" spans="1:15" ht="12.75">
      <c r="A90">
        <v>8.6</v>
      </c>
      <c r="B90" s="70">
        <f t="shared" si="3"/>
        <v>234.2075808817611</v>
      </c>
      <c r="C90" s="70">
        <f>A90*Sheet1!D29</f>
        <v>206.39999999999998</v>
      </c>
      <c r="E90" s="70">
        <f t="shared" si="4"/>
        <v>27.807580881761112</v>
      </c>
      <c r="O90" s="70">
        <f>Sheet1!F65</f>
        <v>0.37598135318768405</v>
      </c>
    </row>
    <row r="91" spans="1:15" ht="12.75">
      <c r="A91">
        <v>8.7</v>
      </c>
      <c r="B91" s="70">
        <f t="shared" si="3"/>
        <v>237.25802862277578</v>
      </c>
      <c r="C91" s="70">
        <f>A91*Sheet1!D29</f>
        <v>208.79999999999998</v>
      </c>
      <c r="E91" s="70">
        <f t="shared" si="4"/>
        <v>28.4580286227758</v>
      </c>
      <c r="O91" s="70">
        <f>Sheet1!F65</f>
        <v>0.37598135318768405</v>
      </c>
    </row>
    <row r="92" spans="1:15" ht="12.75">
      <c r="A92">
        <v>8.8</v>
      </c>
      <c r="B92" s="70">
        <f t="shared" si="3"/>
        <v>240.31599599085428</v>
      </c>
      <c r="C92" s="70">
        <f>A92*Sheet1!D29</f>
        <v>211.20000000000002</v>
      </c>
      <c r="E92" s="70">
        <f t="shared" si="4"/>
        <v>29.11599599085426</v>
      </c>
      <c r="O92" s="70">
        <f>Sheet1!F65</f>
        <v>0.37598135318768405</v>
      </c>
    </row>
    <row r="93" spans="1:15" ht="12.75">
      <c r="A93">
        <v>8.9</v>
      </c>
      <c r="B93" s="70">
        <f t="shared" si="3"/>
        <v>243.38148298599648</v>
      </c>
      <c r="C93" s="70">
        <f>A93*Sheet1!D29</f>
        <v>213.60000000000002</v>
      </c>
      <c r="E93" s="70">
        <f t="shared" si="4"/>
        <v>29.78148298599646</v>
      </c>
      <c r="O93" s="70">
        <f>Sheet1!F65</f>
        <v>0.37598135318768405</v>
      </c>
    </row>
    <row r="94" spans="1:15" ht="12.75">
      <c r="A94">
        <v>9</v>
      </c>
      <c r="B94" s="70">
        <f t="shared" si="3"/>
        <v>246.4544896082024</v>
      </c>
      <c r="C94" s="70">
        <f>A94*Sheet1!D29</f>
        <v>216</v>
      </c>
      <c r="E94" s="70">
        <f t="shared" si="4"/>
        <v>30.454489608202408</v>
      </c>
      <c r="O94" s="70">
        <f>Sheet1!F65</f>
        <v>0.37598135318768405</v>
      </c>
    </row>
    <row r="95" spans="1:15" ht="12.75">
      <c r="A95">
        <v>9.1</v>
      </c>
      <c r="B95" s="70">
        <f t="shared" si="3"/>
        <v>249.5350158574721</v>
      </c>
      <c r="C95" s="70">
        <f>A95*Sheet1!D29</f>
        <v>218.39999999999998</v>
      </c>
      <c r="E95" s="70">
        <f t="shared" si="4"/>
        <v>31.135015857472112</v>
      </c>
      <c r="O95" s="70">
        <f>Sheet1!F65</f>
        <v>0.37598135318768405</v>
      </c>
    </row>
    <row r="96" spans="1:15" ht="12.75">
      <c r="A96">
        <v>9.2</v>
      </c>
      <c r="B96" s="70">
        <f t="shared" si="3"/>
        <v>252.62306173380557</v>
      </c>
      <c r="C96" s="70">
        <f>A96*Sheet1!D29</f>
        <v>220.79999999999998</v>
      </c>
      <c r="E96" s="70">
        <f t="shared" si="4"/>
        <v>31.823061733805574</v>
      </c>
      <c r="O96" s="70">
        <f>Sheet1!F65</f>
        <v>0.37598135318768405</v>
      </c>
    </row>
    <row r="97" spans="1:15" ht="12.75">
      <c r="A97">
        <v>9.3</v>
      </c>
      <c r="B97" s="70">
        <f t="shared" si="3"/>
        <v>255.7186272372028</v>
      </c>
      <c r="C97" s="70">
        <f>A97*Sheet1!D29</f>
        <v>223.20000000000002</v>
      </c>
      <c r="E97" s="70">
        <f t="shared" si="4"/>
        <v>32.5186272372028</v>
      </c>
      <c r="O97" s="70">
        <f>Sheet1!F65</f>
        <v>0.37598135318768405</v>
      </c>
    </row>
    <row r="98" spans="1:15" ht="12.75">
      <c r="A98">
        <v>9.4</v>
      </c>
      <c r="B98" s="70">
        <f t="shared" si="3"/>
        <v>258.8217123676638</v>
      </c>
      <c r="C98" s="70">
        <f>A98*Sheet1!D29</f>
        <v>225.60000000000002</v>
      </c>
      <c r="E98" s="70">
        <f t="shared" si="4"/>
        <v>33.22171236766377</v>
      </c>
      <c r="O98" s="70">
        <f>Sheet1!F65</f>
        <v>0.37598135318768405</v>
      </c>
    </row>
    <row r="99" spans="1:15" ht="12.75">
      <c r="A99">
        <v>9.5</v>
      </c>
      <c r="B99" s="70">
        <f t="shared" si="3"/>
        <v>261.9323171251885</v>
      </c>
      <c r="C99" s="70">
        <f>A99*Sheet1!D29</f>
        <v>228</v>
      </c>
      <c r="E99" s="70">
        <f t="shared" si="4"/>
        <v>33.93231712518848</v>
      </c>
      <c r="O99" s="70">
        <f>Sheet1!F65</f>
        <v>0.37598135318768405</v>
      </c>
    </row>
    <row r="100" spans="1:15" ht="12.75">
      <c r="A100">
        <v>9.6</v>
      </c>
      <c r="B100" s="70">
        <f t="shared" si="3"/>
        <v>265.05044150977693</v>
      </c>
      <c r="C100" s="70">
        <f>A100*Sheet1!D29</f>
        <v>230.39999999999998</v>
      </c>
      <c r="E100" s="70">
        <f t="shared" si="4"/>
        <v>34.65044150977696</v>
      </c>
      <c r="O100" s="70">
        <f>Sheet1!F65</f>
        <v>0.37598135318768405</v>
      </c>
    </row>
    <row r="101" spans="1:15" ht="12.75">
      <c r="A101">
        <v>9.7</v>
      </c>
      <c r="B101" s="70">
        <f t="shared" si="3"/>
        <v>268.1760855214292</v>
      </c>
      <c r="C101" s="70">
        <f>A101*Sheet1!D29</f>
        <v>232.79999999999998</v>
      </c>
      <c r="E101" s="70">
        <f t="shared" si="4"/>
        <v>35.37608552142919</v>
      </c>
      <c r="O101" s="70">
        <f>Sheet1!F65</f>
        <v>0.37598135318768405</v>
      </c>
    </row>
    <row r="102" spans="1:15" ht="12.75">
      <c r="A102">
        <v>9.8</v>
      </c>
      <c r="B102" s="70">
        <f t="shared" si="3"/>
        <v>271.3092491601452</v>
      </c>
      <c r="C102" s="70">
        <f>A102*Sheet1!D29</f>
        <v>235.20000000000002</v>
      </c>
      <c r="E102" s="70">
        <f t="shared" si="4"/>
        <v>36.10924916014518</v>
      </c>
      <c r="O102" s="70">
        <f>Sheet1!F65</f>
        <v>0.37598135318768405</v>
      </c>
    </row>
    <row r="103" spans="1:15" ht="12.75">
      <c r="A103">
        <v>9.9</v>
      </c>
      <c r="B103" s="70">
        <f t="shared" si="3"/>
        <v>274.44993242592494</v>
      </c>
      <c r="C103" s="70">
        <f>A103*Sheet1!D29</f>
        <v>237.60000000000002</v>
      </c>
      <c r="E103" s="70">
        <f t="shared" si="4"/>
        <v>36.84993242592492</v>
      </c>
      <c r="O103" s="70">
        <f>Sheet1!F65</f>
        <v>0.37598135318768405</v>
      </c>
    </row>
    <row r="104" spans="1:15" ht="12.75">
      <c r="A104">
        <v>10</v>
      </c>
      <c r="B104" s="70">
        <f t="shared" si="3"/>
        <v>277.5981353187684</v>
      </c>
      <c r="C104" s="70">
        <f>A104*Sheet1!D29</f>
        <v>240</v>
      </c>
      <c r="E104" s="70">
        <f t="shared" si="4"/>
        <v>37.598135318768406</v>
      </c>
      <c r="O104" s="70">
        <f>Sheet1!F65</f>
        <v>0.37598135318768405</v>
      </c>
    </row>
    <row r="105" spans="1:15" ht="12.75">
      <c r="A105">
        <v>10.1</v>
      </c>
      <c r="B105" s="70">
        <f t="shared" si="3"/>
        <v>280.75385783867563</v>
      </c>
      <c r="C105" s="70">
        <f>A105*Sheet1!D29</f>
        <v>242.39999999999998</v>
      </c>
      <c r="E105" s="70">
        <f t="shared" si="4"/>
        <v>38.353857838675644</v>
      </c>
      <c r="O105" s="70">
        <f>Sheet1!F65</f>
        <v>0.37598135318768405</v>
      </c>
    </row>
    <row r="106" spans="1:15" ht="12.75">
      <c r="A106">
        <v>10.2</v>
      </c>
      <c r="B106" s="70">
        <f t="shared" si="3"/>
        <v>283.91709998564664</v>
      </c>
      <c r="C106" s="70">
        <f>A106*Sheet1!D29</f>
        <v>244.79999999999998</v>
      </c>
      <c r="E106" s="70">
        <f t="shared" si="4"/>
        <v>39.11709998564665</v>
      </c>
      <c r="O106" s="70">
        <f>Sheet1!F65</f>
        <v>0.37598135318768405</v>
      </c>
    </row>
    <row r="107" spans="1:15" ht="12.75">
      <c r="A107">
        <v>10.3</v>
      </c>
      <c r="B107" s="70">
        <f t="shared" si="3"/>
        <v>287.0878617596814</v>
      </c>
      <c r="C107" s="70">
        <f>A107*Sheet1!D29</f>
        <v>247.20000000000002</v>
      </c>
      <c r="E107" s="70">
        <f t="shared" si="4"/>
        <v>39.88786175968141</v>
      </c>
      <c r="O107" s="70">
        <f>Sheet1!F65</f>
        <v>0.37598135318768405</v>
      </c>
    </row>
    <row r="108" spans="1:15" ht="12.75">
      <c r="A108">
        <v>10.4</v>
      </c>
      <c r="B108" s="70">
        <f t="shared" si="3"/>
        <v>290.26614316077996</v>
      </c>
      <c r="C108" s="70">
        <f>A108*Sheet1!D29</f>
        <v>249.60000000000002</v>
      </c>
      <c r="E108" s="70">
        <f t="shared" si="4"/>
        <v>40.66614316077991</v>
      </c>
      <c r="O108" s="70">
        <f>Sheet1!F65</f>
        <v>0.37598135318768405</v>
      </c>
    </row>
    <row r="109" spans="1:15" ht="12.75">
      <c r="A109">
        <v>10.5</v>
      </c>
      <c r="B109" s="70">
        <f t="shared" si="3"/>
        <v>293.45194418894215</v>
      </c>
      <c r="C109" s="70">
        <f>A109*Sheet1!D29</f>
        <v>252</v>
      </c>
      <c r="E109" s="70">
        <f t="shared" si="4"/>
        <v>41.451944188942164</v>
      </c>
      <c r="O109" s="70">
        <f>Sheet1!F65</f>
        <v>0.37598135318768405</v>
      </c>
    </row>
    <row r="110" spans="1:15" ht="12.75">
      <c r="A110">
        <v>10.6</v>
      </c>
      <c r="B110" s="70">
        <f t="shared" si="3"/>
        <v>296.64526484416814</v>
      </c>
      <c r="C110" s="70">
        <f>A110*Sheet1!D29</f>
        <v>254.39999999999998</v>
      </c>
      <c r="E110" s="70">
        <f t="shared" si="4"/>
        <v>42.24526484416818</v>
      </c>
      <c r="O110" s="70">
        <f>Sheet1!F65</f>
        <v>0.37598135318768405</v>
      </c>
    </row>
    <row r="111" spans="1:15" ht="12.75">
      <c r="A111">
        <v>10.7</v>
      </c>
      <c r="B111" s="70">
        <f t="shared" si="3"/>
        <v>299.84610512645787</v>
      </c>
      <c r="C111" s="70">
        <f>A111*Sheet1!D29</f>
        <v>256.79999999999995</v>
      </c>
      <c r="E111" s="70">
        <f t="shared" si="4"/>
        <v>43.04610512645794</v>
      </c>
      <c r="O111" s="70">
        <f>Sheet1!F65</f>
        <v>0.37598135318768405</v>
      </c>
    </row>
    <row r="112" spans="1:15" ht="12.75">
      <c r="A112">
        <v>10.8</v>
      </c>
      <c r="B112" s="70">
        <f t="shared" si="3"/>
        <v>303.0544650358115</v>
      </c>
      <c r="C112" s="70">
        <f>A112*Sheet1!D29</f>
        <v>259.20000000000005</v>
      </c>
      <c r="E112" s="70">
        <f t="shared" si="4"/>
        <v>43.85446503581147</v>
      </c>
      <c r="O112" s="70">
        <f>Sheet1!F65</f>
        <v>0.37598135318768405</v>
      </c>
    </row>
    <row r="113" spans="1:15" ht="12.75">
      <c r="A113">
        <v>10.9</v>
      </c>
      <c r="B113" s="70">
        <f t="shared" si="3"/>
        <v>306.27034457222874</v>
      </c>
      <c r="C113" s="70">
        <f>A113*Sheet1!D29</f>
        <v>261.6</v>
      </c>
      <c r="E113" s="70">
        <f t="shared" si="4"/>
        <v>44.67034457222874</v>
      </c>
      <c r="O113" s="70">
        <f>Sheet1!F65</f>
        <v>0.37598135318768405</v>
      </c>
    </row>
    <row r="114" spans="1:15" ht="12.75">
      <c r="A114">
        <v>11</v>
      </c>
      <c r="B114" s="70">
        <f t="shared" si="3"/>
        <v>309.49374373570976</v>
      </c>
      <c r="C114" s="70">
        <f>A114*Sheet1!D29</f>
        <v>264</v>
      </c>
      <c r="E114" s="70">
        <f t="shared" si="4"/>
        <v>45.49374373570977</v>
      </c>
      <c r="O114" s="70">
        <f>Sheet1!F65</f>
        <v>0.37598135318768405</v>
      </c>
    </row>
    <row r="115" spans="1:15" ht="12.75">
      <c r="A115">
        <v>11.1</v>
      </c>
      <c r="B115" s="70">
        <f t="shared" si="3"/>
        <v>312.7246625262545</v>
      </c>
      <c r="C115" s="70">
        <f>A115*Sheet1!D29</f>
        <v>266.4</v>
      </c>
      <c r="E115" s="70">
        <f t="shared" si="4"/>
        <v>46.32466252625455</v>
      </c>
      <c r="O115" s="70">
        <f>Sheet1!F65</f>
        <v>0.37598135318768405</v>
      </c>
    </row>
    <row r="116" spans="1:15" ht="12.75">
      <c r="A116">
        <v>11.2</v>
      </c>
      <c r="B116" s="70">
        <f t="shared" si="3"/>
        <v>315.963100943863</v>
      </c>
      <c r="C116" s="70">
        <f>A116*Sheet1!D29</f>
        <v>268.79999999999995</v>
      </c>
      <c r="E116" s="70">
        <f t="shared" si="4"/>
        <v>47.16310094386308</v>
      </c>
      <c r="O116" s="70">
        <f>Sheet1!F65</f>
        <v>0.37598135318768405</v>
      </c>
    </row>
    <row r="117" spans="1:15" ht="12.75">
      <c r="A117">
        <v>11.3</v>
      </c>
      <c r="B117" s="70">
        <f t="shared" si="3"/>
        <v>319.20905898853545</v>
      </c>
      <c r="C117" s="70">
        <f>A117*Sheet1!D29</f>
        <v>271.20000000000005</v>
      </c>
      <c r="E117" s="70">
        <f t="shared" si="4"/>
        <v>48.00905898853538</v>
      </c>
      <c r="O117" s="70">
        <f>Sheet1!F65</f>
        <v>0.37598135318768405</v>
      </c>
    </row>
    <row r="118" spans="1:15" ht="12.75">
      <c r="A118">
        <v>11.4</v>
      </c>
      <c r="B118" s="70">
        <f t="shared" si="3"/>
        <v>322.46253666027144</v>
      </c>
      <c r="C118" s="70">
        <f>A118*Sheet1!D29</f>
        <v>273.6</v>
      </c>
      <c r="E118" s="70">
        <f t="shared" si="4"/>
        <v>48.862536660271424</v>
      </c>
      <c r="O118" s="70">
        <f>Sheet1!F65</f>
        <v>0.37598135318768405</v>
      </c>
    </row>
    <row r="119" spans="1:15" ht="12.75">
      <c r="A119">
        <v>11.5</v>
      </c>
      <c r="B119" s="70">
        <f t="shared" si="3"/>
        <v>325.72353395907123</v>
      </c>
      <c r="C119" s="70">
        <f>A119*Sheet1!D29</f>
        <v>276</v>
      </c>
      <c r="E119" s="70">
        <f t="shared" si="4"/>
        <v>49.72353395907122</v>
      </c>
      <c r="O119" s="70">
        <f>Sheet1!F65</f>
        <v>0.37598135318768405</v>
      </c>
    </row>
    <row r="120" spans="1:15" ht="12.75">
      <c r="A120">
        <v>11.6</v>
      </c>
      <c r="B120" s="70">
        <f t="shared" si="3"/>
        <v>328.99205088493477</v>
      </c>
      <c r="C120" s="70">
        <f>A120*Sheet1!D29</f>
        <v>278.4</v>
      </c>
      <c r="E120" s="70">
        <f t="shared" si="4"/>
        <v>50.592050884934764</v>
      </c>
      <c r="O120" s="70">
        <f>Sheet1!F65</f>
        <v>0.37598135318768405</v>
      </c>
    </row>
    <row r="121" spans="1:15" ht="12.75">
      <c r="A121">
        <v>11.7</v>
      </c>
      <c r="B121" s="70">
        <f t="shared" si="3"/>
        <v>332.26808743786205</v>
      </c>
      <c r="C121" s="70">
        <f>A121*Sheet1!D29</f>
        <v>280.79999999999995</v>
      </c>
      <c r="E121" s="70">
        <f t="shared" si="4"/>
        <v>51.46808743786207</v>
      </c>
      <c r="O121" s="70">
        <f>Sheet1!F65</f>
        <v>0.37598135318768405</v>
      </c>
    </row>
    <row r="122" spans="1:15" ht="12.75">
      <c r="A122">
        <v>11.8</v>
      </c>
      <c r="B122" s="70">
        <f t="shared" si="3"/>
        <v>335.5516436178532</v>
      </c>
      <c r="C122" s="70">
        <f>A122*Sheet1!D29</f>
        <v>283.20000000000005</v>
      </c>
      <c r="E122" s="70">
        <f t="shared" si="4"/>
        <v>52.35164361785313</v>
      </c>
      <c r="O122" s="70">
        <f>Sheet1!F65</f>
        <v>0.37598135318768405</v>
      </c>
    </row>
    <row r="123" spans="1:15" ht="12.75">
      <c r="A123">
        <v>11.9</v>
      </c>
      <c r="B123" s="70">
        <f t="shared" si="3"/>
        <v>338.84271942490795</v>
      </c>
      <c r="C123" s="70">
        <f>A123*Sheet1!D29</f>
        <v>285.6</v>
      </c>
      <c r="E123" s="70">
        <f t="shared" si="4"/>
        <v>53.242719424907946</v>
      </c>
      <c r="O123" s="70">
        <f>Sheet1!F65</f>
        <v>0.37598135318768405</v>
      </c>
    </row>
    <row r="124" spans="1:15" ht="12.75">
      <c r="A124">
        <v>12</v>
      </c>
      <c r="B124" s="70">
        <f t="shared" si="3"/>
        <v>342.1413148590265</v>
      </c>
      <c r="C124" s="70">
        <f>A124*Sheet1!D29</f>
        <v>288</v>
      </c>
      <c r="E124" s="70">
        <f t="shared" si="4"/>
        <v>54.1413148590265</v>
      </c>
      <c r="O124" s="70">
        <f>Sheet1!F65</f>
        <v>0.37598135318768405</v>
      </c>
    </row>
    <row r="125" spans="1:15" ht="12.75">
      <c r="A125">
        <v>12.1</v>
      </c>
      <c r="B125" s="70">
        <f t="shared" si="3"/>
        <v>345.4474299202088</v>
      </c>
      <c r="C125" s="70">
        <f>A125*Sheet1!D29</f>
        <v>290.4</v>
      </c>
      <c r="E125" s="70">
        <f t="shared" si="4"/>
        <v>55.04742992020882</v>
      </c>
      <c r="O125" s="70">
        <f>Sheet1!F65</f>
        <v>0.37598135318768405</v>
      </c>
    </row>
    <row r="126" spans="1:15" ht="12.75">
      <c r="A126">
        <v>12.2</v>
      </c>
      <c r="B126" s="70">
        <f t="shared" si="3"/>
        <v>348.76106460845483</v>
      </c>
      <c r="C126" s="70">
        <f>A126*Sheet1!D29</f>
        <v>292.79999999999995</v>
      </c>
      <c r="E126" s="70">
        <f t="shared" si="4"/>
        <v>55.96106460845488</v>
      </c>
      <c r="O126" s="70">
        <f>Sheet1!F65</f>
        <v>0.37598135318768405</v>
      </c>
    </row>
    <row r="127" spans="1:15" ht="12.75">
      <c r="A127">
        <v>12.3</v>
      </c>
      <c r="B127" s="70">
        <f t="shared" si="3"/>
        <v>352.0822189237648</v>
      </c>
      <c r="C127" s="70">
        <f>A127*Sheet1!D29</f>
        <v>295.20000000000005</v>
      </c>
      <c r="E127" s="70">
        <f t="shared" si="4"/>
        <v>56.882218923764725</v>
      </c>
      <c r="O127" s="70">
        <f>Sheet1!F65</f>
        <v>0.37598135318768405</v>
      </c>
    </row>
    <row r="128" spans="1:15" ht="12.75">
      <c r="A128">
        <v>12.4</v>
      </c>
      <c r="B128" s="70">
        <f t="shared" si="3"/>
        <v>355.41089286613834</v>
      </c>
      <c r="C128" s="70">
        <f>A128*Sheet1!D29</f>
        <v>297.6</v>
      </c>
      <c r="E128" s="70">
        <f t="shared" si="4"/>
        <v>57.81089286613831</v>
      </c>
      <c r="O128" s="70">
        <f>Sheet1!F65</f>
        <v>0.37598135318768405</v>
      </c>
    </row>
    <row r="129" spans="1:15" ht="12.75">
      <c r="A129">
        <v>12.5</v>
      </c>
      <c r="B129" s="70">
        <f t="shared" si="3"/>
        <v>358.7470864355756</v>
      </c>
      <c r="C129" s="70">
        <f>A129*Sheet1!D29</f>
        <v>300</v>
      </c>
      <c r="E129" s="70">
        <f t="shared" si="4"/>
        <v>58.74708643557563</v>
      </c>
      <c r="O129" s="70">
        <f>Sheet1!F65</f>
        <v>0.37598135318768405</v>
      </c>
    </row>
    <row r="130" spans="1:15" ht="12.75">
      <c r="A130">
        <v>12.6</v>
      </c>
      <c r="B130" s="70">
        <f t="shared" si="3"/>
        <v>362.0907996320767</v>
      </c>
      <c r="C130" s="70">
        <f>A130*Sheet1!D29</f>
        <v>302.4</v>
      </c>
      <c r="E130" s="70">
        <f t="shared" si="4"/>
        <v>59.69079963207672</v>
      </c>
      <c r="O130" s="70">
        <f>Sheet1!F65</f>
        <v>0.37598135318768405</v>
      </c>
    </row>
    <row r="131" spans="1:15" ht="12.75">
      <c r="A131">
        <v>12.7</v>
      </c>
      <c r="B131" s="70">
        <f t="shared" si="3"/>
        <v>365.44203245564154</v>
      </c>
      <c r="C131" s="70">
        <f>A131*Sheet1!D29</f>
        <v>304.79999999999995</v>
      </c>
      <c r="E131" s="70">
        <f t="shared" si="4"/>
        <v>60.642032455641555</v>
      </c>
      <c r="O131" s="70">
        <f>Sheet1!F65</f>
        <v>0.37598135318768405</v>
      </c>
    </row>
    <row r="132" spans="1:15" ht="12.75">
      <c r="A132">
        <v>12.8</v>
      </c>
      <c r="B132" s="70">
        <f t="shared" si="3"/>
        <v>368.8007849062702</v>
      </c>
      <c r="C132" s="70">
        <f>A132*Sheet1!D29</f>
        <v>307.20000000000005</v>
      </c>
      <c r="E132" s="70">
        <f t="shared" si="4"/>
        <v>61.600784906270164</v>
      </c>
      <c r="O132" s="70">
        <f>Sheet1!F65</f>
        <v>0.37598135318768405</v>
      </c>
    </row>
    <row r="133" spans="1:15" ht="12.75">
      <c r="A133">
        <v>12.9</v>
      </c>
      <c r="B133" s="70">
        <f aca="true" t="shared" si="5" ref="B133:B196">C133+E133</f>
        <v>372.16705698396254</v>
      </c>
      <c r="C133" s="70">
        <f>A133*Sheet1!D29</f>
        <v>309.6</v>
      </c>
      <c r="E133" s="70">
        <f aca="true" t="shared" si="6" ref="E133:E196">(A133*A133)*O133</f>
        <v>62.5670569839625</v>
      </c>
      <c r="O133" s="70">
        <f>Sheet1!F65</f>
        <v>0.37598135318768405</v>
      </c>
    </row>
    <row r="134" spans="1:15" ht="12.75">
      <c r="A134">
        <v>13</v>
      </c>
      <c r="B134" s="70">
        <f t="shared" si="5"/>
        <v>375.5408486887186</v>
      </c>
      <c r="C134" s="70">
        <f>A134*Sheet1!D29</f>
        <v>312</v>
      </c>
      <c r="E134" s="70">
        <f t="shared" si="6"/>
        <v>63.540848688718604</v>
      </c>
      <c r="O134" s="70">
        <f>Sheet1!F65</f>
        <v>0.37598135318768405</v>
      </c>
    </row>
    <row r="135" spans="1:15" ht="12.75">
      <c r="A135">
        <v>13.1</v>
      </c>
      <c r="B135" s="70">
        <f t="shared" si="5"/>
        <v>378.9221600205384</v>
      </c>
      <c r="C135" s="70">
        <f>A135*Sheet1!D29</f>
        <v>314.4</v>
      </c>
      <c r="E135" s="70">
        <f t="shared" si="6"/>
        <v>64.52216002053845</v>
      </c>
      <c r="O135" s="70">
        <f>Sheet1!F65</f>
        <v>0.37598135318768405</v>
      </c>
    </row>
    <row r="136" spans="1:15" ht="12.75">
      <c r="A136">
        <v>13.2</v>
      </c>
      <c r="B136" s="70">
        <f t="shared" si="5"/>
        <v>382.310990979422</v>
      </c>
      <c r="C136" s="70">
        <f>A136*Sheet1!D29</f>
        <v>316.79999999999995</v>
      </c>
      <c r="E136" s="70">
        <f t="shared" si="6"/>
        <v>65.51099097942206</v>
      </c>
      <c r="O136" s="70">
        <f>Sheet1!F65</f>
        <v>0.37598135318768405</v>
      </c>
    </row>
    <row r="137" spans="1:15" ht="12.75">
      <c r="A137">
        <v>13.3</v>
      </c>
      <c r="B137" s="70">
        <f t="shared" si="5"/>
        <v>385.70734156536946</v>
      </c>
      <c r="C137" s="70">
        <f>A137*Sheet1!D29</f>
        <v>319.20000000000005</v>
      </c>
      <c r="E137" s="70">
        <f t="shared" si="6"/>
        <v>66.50734156536944</v>
      </c>
      <c r="O137" s="70">
        <f>Sheet1!F65</f>
        <v>0.37598135318768405</v>
      </c>
    </row>
    <row r="138" spans="1:15" ht="12.75">
      <c r="A138">
        <v>13.4</v>
      </c>
      <c r="B138" s="70">
        <f t="shared" si="5"/>
        <v>389.1112117783806</v>
      </c>
      <c r="C138" s="70">
        <f>A138*Sheet1!D29</f>
        <v>321.6</v>
      </c>
      <c r="E138" s="70">
        <f t="shared" si="6"/>
        <v>67.51121177838056</v>
      </c>
      <c r="O138" s="70">
        <f>Sheet1!F65</f>
        <v>0.37598135318768405</v>
      </c>
    </row>
    <row r="139" spans="1:15" ht="12.75">
      <c r="A139">
        <v>13.5</v>
      </c>
      <c r="B139" s="70">
        <f t="shared" si="5"/>
        <v>392.52260161845544</v>
      </c>
      <c r="C139" s="70">
        <f>A139*Sheet1!D29</f>
        <v>324</v>
      </c>
      <c r="E139" s="70">
        <f t="shared" si="6"/>
        <v>68.52260161845543</v>
      </c>
      <c r="O139" s="70">
        <f>Sheet1!F65</f>
        <v>0.37598135318768405</v>
      </c>
    </row>
    <row r="140" spans="1:15" ht="12.75">
      <c r="A140">
        <v>13.6</v>
      </c>
      <c r="B140" s="70">
        <f t="shared" si="5"/>
        <v>395.941511085594</v>
      </c>
      <c r="C140" s="70">
        <f>A140*Sheet1!D29</f>
        <v>326.4</v>
      </c>
      <c r="E140" s="70">
        <f t="shared" si="6"/>
        <v>69.54151108559404</v>
      </c>
      <c r="O140" s="70">
        <f>Sheet1!F65</f>
        <v>0.37598135318768405</v>
      </c>
    </row>
    <row r="141" spans="1:15" ht="12.75">
      <c r="A141">
        <v>13.7</v>
      </c>
      <c r="B141" s="70">
        <f t="shared" si="5"/>
        <v>399.3679401797964</v>
      </c>
      <c r="C141" s="70">
        <f>A141*Sheet1!D29</f>
        <v>328.79999999999995</v>
      </c>
      <c r="E141" s="70">
        <f t="shared" si="6"/>
        <v>70.56794017979641</v>
      </c>
      <c r="O141" s="70">
        <f>Sheet1!F65</f>
        <v>0.37598135318768405</v>
      </c>
    </row>
    <row r="142" spans="1:15" ht="12.75">
      <c r="A142">
        <v>13.8</v>
      </c>
      <c r="B142" s="70">
        <f t="shared" si="5"/>
        <v>402.8018889010626</v>
      </c>
      <c r="C142" s="70">
        <f>A142*Sheet1!D29</f>
        <v>331.20000000000005</v>
      </c>
      <c r="E142" s="70">
        <f t="shared" si="6"/>
        <v>71.60188890106257</v>
      </c>
      <c r="O142" s="70">
        <f>Sheet1!F65</f>
        <v>0.37598135318768405</v>
      </c>
    </row>
    <row r="143" spans="1:15" ht="12.75">
      <c r="A143">
        <v>13.9</v>
      </c>
      <c r="B143" s="70">
        <f t="shared" si="5"/>
        <v>406.2433572493925</v>
      </c>
      <c r="C143" s="70">
        <f>A143*Sheet1!D29</f>
        <v>333.6</v>
      </c>
      <c r="E143" s="70">
        <f t="shared" si="6"/>
        <v>72.64335724939244</v>
      </c>
      <c r="O143" s="70">
        <f>Sheet1!F65</f>
        <v>0.37598135318768405</v>
      </c>
    </row>
    <row r="144" spans="1:15" ht="12.75">
      <c r="A144">
        <v>14</v>
      </c>
      <c r="B144" s="70">
        <f t="shared" si="5"/>
        <v>409.6923452247861</v>
      </c>
      <c r="C144" s="70">
        <f>A144*Sheet1!D29</f>
        <v>336</v>
      </c>
      <c r="E144" s="70">
        <f t="shared" si="6"/>
        <v>73.69234522478608</v>
      </c>
      <c r="O144" s="70">
        <f>Sheet1!F65</f>
        <v>0.37598135318768405</v>
      </c>
    </row>
    <row r="145" spans="1:15" ht="12.75">
      <c r="A145">
        <v>14.1</v>
      </c>
      <c r="B145" s="70">
        <f t="shared" si="5"/>
        <v>413.14885282724345</v>
      </c>
      <c r="C145" s="70">
        <f>A145*Sheet1!D29</f>
        <v>338.4</v>
      </c>
      <c r="E145" s="70">
        <f t="shared" si="6"/>
        <v>74.74885282724347</v>
      </c>
      <c r="O145" s="70">
        <f>Sheet1!F65</f>
        <v>0.37598135318768405</v>
      </c>
    </row>
    <row r="146" spans="1:15" ht="12.75">
      <c r="A146">
        <v>14.2</v>
      </c>
      <c r="B146" s="70">
        <f t="shared" si="5"/>
        <v>416.61288005676454</v>
      </c>
      <c r="C146" s="70">
        <f>A146*Sheet1!D29</f>
        <v>340.79999999999995</v>
      </c>
      <c r="E146" s="70">
        <f t="shared" si="6"/>
        <v>75.81288005676461</v>
      </c>
      <c r="O146" s="70">
        <f>Sheet1!F65</f>
        <v>0.37598135318768405</v>
      </c>
    </row>
    <row r="147" spans="1:15" ht="12.75">
      <c r="A147">
        <v>14.3</v>
      </c>
      <c r="B147" s="70">
        <f t="shared" si="5"/>
        <v>420.08442691334955</v>
      </c>
      <c r="C147" s="70">
        <f>A147*Sheet1!D29</f>
        <v>343.20000000000005</v>
      </c>
      <c r="E147" s="70">
        <f t="shared" si="6"/>
        <v>76.88442691334951</v>
      </c>
      <c r="O147" s="70">
        <f>Sheet1!F65</f>
        <v>0.37598135318768405</v>
      </c>
    </row>
    <row r="148" spans="1:15" ht="12.75">
      <c r="A148">
        <v>14.4</v>
      </c>
      <c r="B148" s="70">
        <f t="shared" si="5"/>
        <v>423.5634933969982</v>
      </c>
      <c r="C148" s="70">
        <f>A148*Sheet1!D29</f>
        <v>345.6</v>
      </c>
      <c r="E148" s="70">
        <f t="shared" si="6"/>
        <v>77.96349339699817</v>
      </c>
      <c r="O148" s="70">
        <f>Sheet1!F65</f>
        <v>0.37598135318768405</v>
      </c>
    </row>
    <row r="149" spans="1:15" ht="12.75">
      <c r="A149">
        <v>14.5</v>
      </c>
      <c r="B149" s="70">
        <f t="shared" si="5"/>
        <v>427.05007950771056</v>
      </c>
      <c r="C149" s="70">
        <f>A149*Sheet1!D29</f>
        <v>348</v>
      </c>
      <c r="E149" s="70">
        <f t="shared" si="6"/>
        <v>79.05007950771058</v>
      </c>
      <c r="O149" s="70">
        <f>Sheet1!F65</f>
        <v>0.37598135318768405</v>
      </c>
    </row>
    <row r="150" spans="1:15" ht="12.75">
      <c r="A150">
        <v>14.6</v>
      </c>
      <c r="B150" s="70">
        <f t="shared" si="5"/>
        <v>430.5441852454867</v>
      </c>
      <c r="C150" s="70">
        <f>A150*Sheet1!D29</f>
        <v>350.4</v>
      </c>
      <c r="E150" s="70">
        <f t="shared" si="6"/>
        <v>80.14418524548672</v>
      </c>
      <c r="O150" s="70">
        <f>Sheet1!F65</f>
        <v>0.37598135318768405</v>
      </c>
    </row>
    <row r="151" spans="1:15" ht="12.75">
      <c r="A151">
        <v>14.7</v>
      </c>
      <c r="B151" s="70">
        <f t="shared" si="5"/>
        <v>434.0458106103266</v>
      </c>
      <c r="C151" s="70">
        <f>A151*Sheet1!D29</f>
        <v>352.79999999999995</v>
      </c>
      <c r="E151" s="70">
        <f t="shared" si="6"/>
        <v>81.24581061032664</v>
      </c>
      <c r="O151" s="70">
        <f>Sheet1!F65</f>
        <v>0.37598135318768405</v>
      </c>
    </row>
    <row r="152" spans="1:15" ht="12.75">
      <c r="A152">
        <v>14.8</v>
      </c>
      <c r="B152" s="70">
        <f t="shared" si="5"/>
        <v>437.5549556022304</v>
      </c>
      <c r="C152" s="70">
        <f>A152*Sheet1!D29</f>
        <v>355.20000000000005</v>
      </c>
      <c r="E152" s="70">
        <f t="shared" si="6"/>
        <v>82.35495560223032</v>
      </c>
      <c r="O152" s="70">
        <f>Sheet1!F65</f>
        <v>0.37598135318768405</v>
      </c>
    </row>
    <row r="153" spans="1:15" ht="12.75">
      <c r="A153">
        <v>14.9</v>
      </c>
      <c r="B153" s="70">
        <f t="shared" si="5"/>
        <v>441.07162022119775</v>
      </c>
      <c r="C153" s="70">
        <f>A153*Sheet1!D29</f>
        <v>357.6</v>
      </c>
      <c r="E153" s="70">
        <f t="shared" si="6"/>
        <v>83.47162022119774</v>
      </c>
      <c r="O153" s="70">
        <f>Sheet1!F65</f>
        <v>0.37598135318768405</v>
      </c>
    </row>
    <row r="154" spans="1:15" ht="12.75">
      <c r="A154">
        <v>15</v>
      </c>
      <c r="B154" s="70">
        <f t="shared" si="5"/>
        <v>444.5958044672289</v>
      </c>
      <c r="C154" s="70">
        <f>A154*Sheet1!D29</f>
        <v>360</v>
      </c>
      <c r="E154" s="70">
        <f t="shared" si="6"/>
        <v>84.59580446722892</v>
      </c>
      <c r="O154" s="70">
        <f>Sheet1!F65</f>
        <v>0.37598135318768405</v>
      </c>
    </row>
    <row r="155" spans="1:15" ht="12.75">
      <c r="A155">
        <v>15.1</v>
      </c>
      <c r="B155" s="70">
        <f t="shared" si="5"/>
        <v>448.1275083403238</v>
      </c>
      <c r="C155" s="70">
        <f>A155*Sheet1!D29</f>
        <v>362.4</v>
      </c>
      <c r="E155" s="70">
        <f t="shared" si="6"/>
        <v>85.72750834032384</v>
      </c>
      <c r="O155" s="70">
        <f>Sheet1!F65</f>
        <v>0.37598135318768405</v>
      </c>
    </row>
    <row r="156" spans="1:15" ht="12.75">
      <c r="A156">
        <v>15.2</v>
      </c>
      <c r="B156" s="70">
        <f t="shared" si="5"/>
        <v>451.6667318404825</v>
      </c>
      <c r="C156" s="70">
        <f>A156*Sheet1!D29</f>
        <v>364.79999999999995</v>
      </c>
      <c r="E156" s="70">
        <f t="shared" si="6"/>
        <v>86.86673184048252</v>
      </c>
      <c r="O156" s="70">
        <f>Sheet1!F65</f>
        <v>0.37598135318768405</v>
      </c>
    </row>
    <row r="157" spans="1:15" ht="12.75">
      <c r="A157">
        <v>15.3</v>
      </c>
      <c r="B157" s="70">
        <f t="shared" si="5"/>
        <v>455.213474967705</v>
      </c>
      <c r="C157" s="70">
        <f>A157*Sheet1!D29</f>
        <v>367.20000000000005</v>
      </c>
      <c r="E157" s="70">
        <f t="shared" si="6"/>
        <v>88.01347496770497</v>
      </c>
      <c r="O157" s="70">
        <f>Sheet1!F65</f>
        <v>0.37598135318768405</v>
      </c>
    </row>
    <row r="158" spans="1:15" ht="12.75">
      <c r="A158">
        <v>15.4</v>
      </c>
      <c r="B158" s="70">
        <f t="shared" si="5"/>
        <v>458.7677377219912</v>
      </c>
      <c r="C158" s="70">
        <f>A158*Sheet1!D29</f>
        <v>369.6</v>
      </c>
      <c r="E158" s="70">
        <f t="shared" si="6"/>
        <v>89.16773772199116</v>
      </c>
      <c r="O158" s="70">
        <f>Sheet1!F65</f>
        <v>0.37598135318768405</v>
      </c>
    </row>
    <row r="159" spans="1:15" ht="12.75">
      <c r="A159">
        <v>15.5</v>
      </c>
      <c r="B159" s="70">
        <f t="shared" si="5"/>
        <v>462.3295201033411</v>
      </c>
      <c r="C159" s="70">
        <f>A159*Sheet1!D29</f>
        <v>372</v>
      </c>
      <c r="E159" s="70">
        <f t="shared" si="6"/>
        <v>90.3295201033411</v>
      </c>
      <c r="O159" s="70">
        <f>Sheet1!F65</f>
        <v>0.37598135318768405</v>
      </c>
    </row>
    <row r="160" spans="1:15" ht="12.75">
      <c r="A160">
        <v>15.6</v>
      </c>
      <c r="B160" s="70">
        <f t="shared" si="5"/>
        <v>465.8988221117548</v>
      </c>
      <c r="C160" s="70">
        <f>A160*Sheet1!D29</f>
        <v>374.4</v>
      </c>
      <c r="E160" s="70">
        <f t="shared" si="6"/>
        <v>91.49882211175479</v>
      </c>
      <c r="O160" s="70">
        <f>Sheet1!F65</f>
        <v>0.37598135318768405</v>
      </c>
    </row>
    <row r="161" spans="1:15" ht="12.75">
      <c r="A161">
        <v>15.7</v>
      </c>
      <c r="B161" s="70">
        <f t="shared" si="5"/>
        <v>469.4756437472322</v>
      </c>
      <c r="C161" s="70">
        <f>A161*Sheet1!D29</f>
        <v>376.79999999999995</v>
      </c>
      <c r="E161" s="70">
        <f t="shared" si="6"/>
        <v>92.67564374723223</v>
      </c>
      <c r="O161" s="70">
        <f>Sheet1!F65</f>
        <v>0.37598135318768405</v>
      </c>
    </row>
    <row r="162" spans="1:15" ht="12.75">
      <c r="A162">
        <v>15.8</v>
      </c>
      <c r="B162" s="70">
        <f t="shared" si="5"/>
        <v>473.0599850097735</v>
      </c>
      <c r="C162" s="70">
        <f>A162*Sheet1!D29</f>
        <v>379.20000000000005</v>
      </c>
      <c r="E162" s="70">
        <f t="shared" si="6"/>
        <v>93.85998500977345</v>
      </c>
      <c r="O162" s="70">
        <f>Sheet1!F65</f>
        <v>0.37598135318768405</v>
      </c>
    </row>
    <row r="163" spans="1:15" ht="12.75">
      <c r="A163">
        <v>15.9</v>
      </c>
      <c r="B163" s="70">
        <f t="shared" si="5"/>
        <v>476.65184589937843</v>
      </c>
      <c r="C163" s="70">
        <f>A163*Sheet1!D29</f>
        <v>381.6</v>
      </c>
      <c r="E163" s="70">
        <f t="shared" si="6"/>
        <v>95.0518458993784</v>
      </c>
      <c r="O163" s="70">
        <f>Sheet1!F65</f>
        <v>0.37598135318768405</v>
      </c>
    </row>
    <row r="164" spans="1:15" ht="12.75">
      <c r="A164">
        <v>16</v>
      </c>
      <c r="B164" s="70">
        <f t="shared" si="5"/>
        <v>480.25122641604713</v>
      </c>
      <c r="C164" s="70">
        <f>A164*Sheet1!D29</f>
        <v>384</v>
      </c>
      <c r="E164" s="70">
        <f t="shared" si="6"/>
        <v>96.25122641604712</v>
      </c>
      <c r="O164" s="70">
        <f>Sheet1!F65</f>
        <v>0.37598135318768405</v>
      </c>
    </row>
    <row r="165" spans="1:15" ht="12.75">
      <c r="A165">
        <v>16.1</v>
      </c>
      <c r="B165" s="70">
        <f t="shared" si="5"/>
        <v>483.85812655977963</v>
      </c>
      <c r="C165" s="70">
        <f>A165*Sheet1!D29</f>
        <v>386.40000000000003</v>
      </c>
      <c r="E165" s="70">
        <f t="shared" si="6"/>
        <v>97.4581265597796</v>
      </c>
      <c r="O165" s="70">
        <f>Sheet1!F65</f>
        <v>0.37598135318768405</v>
      </c>
    </row>
    <row r="166" spans="1:15" ht="12.75">
      <c r="A166">
        <v>16.2</v>
      </c>
      <c r="B166" s="70">
        <f t="shared" si="5"/>
        <v>487.47254633057577</v>
      </c>
      <c r="C166" s="70">
        <f>A166*Sheet1!D29</f>
        <v>388.79999999999995</v>
      </c>
      <c r="E166" s="70">
        <f t="shared" si="6"/>
        <v>98.6725463305758</v>
      </c>
      <c r="O166" s="70">
        <f>Sheet1!F65</f>
        <v>0.37598135318768405</v>
      </c>
    </row>
    <row r="167" spans="1:15" ht="12.75">
      <c r="A167">
        <v>16.3</v>
      </c>
      <c r="B167" s="70">
        <f t="shared" si="5"/>
        <v>491.0944857284358</v>
      </c>
      <c r="C167" s="70">
        <f>A167*Sheet1!D29</f>
        <v>391.20000000000005</v>
      </c>
      <c r="E167" s="70">
        <f t="shared" si="6"/>
        <v>99.89448572843577</v>
      </c>
      <c r="O167" s="70">
        <f>Sheet1!F65</f>
        <v>0.37598135318768405</v>
      </c>
    </row>
    <row r="168" spans="1:15" ht="12.75">
      <c r="A168">
        <v>16.4</v>
      </c>
      <c r="B168" s="70">
        <f t="shared" si="5"/>
        <v>494.72394475335943</v>
      </c>
      <c r="C168" s="70">
        <f>A168*Sheet1!D29</f>
        <v>393.59999999999997</v>
      </c>
      <c r="E168" s="70">
        <f t="shared" si="6"/>
        <v>101.1239447533595</v>
      </c>
      <c r="O168" s="70">
        <f>Sheet1!F65</f>
        <v>0.37598135318768405</v>
      </c>
    </row>
    <row r="169" spans="1:15" ht="12.75">
      <c r="A169">
        <v>16.5</v>
      </c>
      <c r="B169" s="70">
        <f t="shared" si="5"/>
        <v>498.36092340534697</v>
      </c>
      <c r="C169" s="70">
        <f>A169*Sheet1!D29</f>
        <v>396</v>
      </c>
      <c r="E169" s="70">
        <f t="shared" si="6"/>
        <v>102.36092340534698</v>
      </c>
      <c r="O169" s="70">
        <f>Sheet1!F65</f>
        <v>0.37598135318768405</v>
      </c>
    </row>
    <row r="170" spans="1:15" ht="12.75">
      <c r="A170">
        <v>16.6</v>
      </c>
      <c r="B170" s="70">
        <f t="shared" si="5"/>
        <v>502.00542168439824</v>
      </c>
      <c r="C170" s="70">
        <f>A170*Sheet1!D29</f>
        <v>398.40000000000003</v>
      </c>
      <c r="E170" s="70">
        <f t="shared" si="6"/>
        <v>103.60542168439824</v>
      </c>
      <c r="O170" s="70">
        <f>Sheet1!F65</f>
        <v>0.37598135318768405</v>
      </c>
    </row>
    <row r="171" spans="1:15" ht="12.75">
      <c r="A171">
        <v>16.7</v>
      </c>
      <c r="B171" s="70">
        <f t="shared" si="5"/>
        <v>505.65743959051315</v>
      </c>
      <c r="C171" s="70">
        <f>A171*Sheet1!D29</f>
        <v>400.79999999999995</v>
      </c>
      <c r="E171" s="70">
        <f t="shared" si="6"/>
        <v>104.8574395905132</v>
      </c>
      <c r="O171" s="70">
        <f>Sheet1!F65</f>
        <v>0.37598135318768405</v>
      </c>
    </row>
    <row r="172" spans="1:15" ht="12.75">
      <c r="A172">
        <v>16.8</v>
      </c>
      <c r="B172" s="70">
        <f t="shared" si="5"/>
        <v>509.316977123692</v>
      </c>
      <c r="C172" s="70">
        <f>A172*Sheet1!D29</f>
        <v>403.20000000000005</v>
      </c>
      <c r="E172" s="70">
        <f t="shared" si="6"/>
        <v>106.11697712369195</v>
      </c>
      <c r="O172" s="70">
        <f>Sheet1!F65</f>
        <v>0.37598135318768405</v>
      </c>
    </row>
    <row r="173" spans="1:15" ht="12.75">
      <c r="A173">
        <v>16.9</v>
      </c>
      <c r="B173" s="70">
        <f t="shared" si="5"/>
        <v>512.9840342839344</v>
      </c>
      <c r="C173" s="70">
        <f>A173*Sheet1!D29</f>
        <v>405.59999999999997</v>
      </c>
      <c r="E173" s="70">
        <f t="shared" si="6"/>
        <v>107.38403428393443</v>
      </c>
      <c r="O173" s="70">
        <f>Sheet1!F65</f>
        <v>0.37598135318768405</v>
      </c>
    </row>
    <row r="174" spans="1:15" ht="12.75">
      <c r="A174">
        <v>17</v>
      </c>
      <c r="B174" s="70">
        <f t="shared" si="5"/>
        <v>516.6586110712407</v>
      </c>
      <c r="C174" s="70">
        <f>A174*Sheet1!D29</f>
        <v>408</v>
      </c>
      <c r="E174" s="70">
        <f t="shared" si="6"/>
        <v>108.65861107124068</v>
      </c>
      <c r="O174" s="70">
        <f>Sheet1!F65</f>
        <v>0.37598135318768405</v>
      </c>
    </row>
    <row r="175" spans="1:15" ht="12.75">
      <c r="A175">
        <v>17.1</v>
      </c>
      <c r="B175" s="70">
        <f t="shared" si="5"/>
        <v>520.3407074856108</v>
      </c>
      <c r="C175" s="70">
        <f>A175*Sheet1!D29</f>
        <v>410.40000000000003</v>
      </c>
      <c r="E175" s="70">
        <f t="shared" si="6"/>
        <v>109.9407074856107</v>
      </c>
      <c r="O175" s="70">
        <f>Sheet1!F65</f>
        <v>0.37598135318768405</v>
      </c>
    </row>
    <row r="176" spans="1:15" ht="12.75">
      <c r="A176">
        <v>17.2</v>
      </c>
      <c r="B176" s="70">
        <f t="shared" si="5"/>
        <v>524.0303235270444</v>
      </c>
      <c r="C176" s="70">
        <f>A176*Sheet1!D29</f>
        <v>412.79999999999995</v>
      </c>
      <c r="E176" s="70">
        <f t="shared" si="6"/>
        <v>111.23032352704445</v>
      </c>
      <c r="O176" s="70">
        <f>Sheet1!F65</f>
        <v>0.37598135318768405</v>
      </c>
    </row>
    <row r="177" spans="1:15" ht="12.75">
      <c r="A177">
        <v>17.3</v>
      </c>
      <c r="B177" s="70">
        <f t="shared" si="5"/>
        <v>527.727459195542</v>
      </c>
      <c r="C177" s="70">
        <f>A177*Sheet1!D29</f>
        <v>415.20000000000005</v>
      </c>
      <c r="E177" s="70">
        <f t="shared" si="6"/>
        <v>112.52745919554197</v>
      </c>
      <c r="O177" s="70">
        <f>Sheet1!F65</f>
        <v>0.37598135318768405</v>
      </c>
    </row>
    <row r="178" spans="1:15" ht="12.75">
      <c r="A178">
        <v>17.4</v>
      </c>
      <c r="B178" s="70">
        <f t="shared" si="5"/>
        <v>531.4321144911032</v>
      </c>
      <c r="C178" s="70">
        <f>A178*Sheet1!D29</f>
        <v>417.59999999999997</v>
      </c>
      <c r="E178" s="70">
        <f t="shared" si="6"/>
        <v>113.8321144911032</v>
      </c>
      <c r="O178" s="70">
        <f>Sheet1!F65</f>
        <v>0.37598135318768405</v>
      </c>
    </row>
    <row r="179" spans="1:15" ht="12.75">
      <c r="A179">
        <v>17.5</v>
      </c>
      <c r="B179" s="70">
        <f t="shared" si="5"/>
        <v>535.1442894137283</v>
      </c>
      <c r="C179" s="70">
        <f>A179*Sheet1!D29</f>
        <v>420</v>
      </c>
      <c r="E179" s="70">
        <f t="shared" si="6"/>
        <v>115.14428941372825</v>
      </c>
      <c r="O179" s="70">
        <f>Sheet1!F65</f>
        <v>0.37598135318768405</v>
      </c>
    </row>
    <row r="180" spans="1:15" ht="12.75">
      <c r="A180">
        <v>17.6</v>
      </c>
      <c r="B180" s="70">
        <f t="shared" si="5"/>
        <v>538.863983963417</v>
      </c>
      <c r="C180" s="70">
        <f>A180*Sheet1!D29</f>
        <v>422.40000000000003</v>
      </c>
      <c r="E180" s="70">
        <f t="shared" si="6"/>
        <v>116.46398396341704</v>
      </c>
      <c r="O180" s="70">
        <f>Sheet1!F65</f>
        <v>0.37598135318768405</v>
      </c>
    </row>
    <row r="181" spans="1:15" ht="12.75">
      <c r="A181">
        <v>17.7</v>
      </c>
      <c r="B181" s="70">
        <f t="shared" si="5"/>
        <v>542.5911981401695</v>
      </c>
      <c r="C181" s="70">
        <f>A181*Sheet1!D29</f>
        <v>424.79999999999995</v>
      </c>
      <c r="E181" s="70">
        <f t="shared" si="6"/>
        <v>117.79119814016953</v>
      </c>
      <c r="O181" s="70">
        <f>Sheet1!F65</f>
        <v>0.37598135318768405</v>
      </c>
    </row>
    <row r="182" spans="1:15" ht="12.75">
      <c r="A182">
        <v>17.8</v>
      </c>
      <c r="B182" s="70">
        <f t="shared" si="5"/>
        <v>546.3259319439859</v>
      </c>
      <c r="C182" s="70">
        <f>A182*Sheet1!D29</f>
        <v>427.20000000000005</v>
      </c>
      <c r="E182" s="70">
        <f t="shared" si="6"/>
        <v>119.12593194398583</v>
      </c>
      <c r="O182" s="70">
        <f>Sheet1!F65</f>
        <v>0.37598135318768405</v>
      </c>
    </row>
    <row r="183" spans="1:15" ht="12.75">
      <c r="A183">
        <v>17.9</v>
      </c>
      <c r="B183" s="70">
        <f t="shared" si="5"/>
        <v>550.0681853748658</v>
      </c>
      <c r="C183" s="70">
        <f>A183*Sheet1!D29</f>
        <v>429.59999999999997</v>
      </c>
      <c r="E183" s="70">
        <f t="shared" si="6"/>
        <v>120.46818537486584</v>
      </c>
      <c r="O183" s="70">
        <f>Sheet1!F65</f>
        <v>0.37598135318768405</v>
      </c>
    </row>
    <row r="184" spans="1:15" ht="12.75">
      <c r="A184">
        <v>18</v>
      </c>
      <c r="B184" s="70">
        <f t="shared" si="5"/>
        <v>553.8179584328096</v>
      </c>
      <c r="C184" s="70">
        <f>A184*Sheet1!D29</f>
        <v>432</v>
      </c>
      <c r="E184" s="70">
        <f t="shared" si="6"/>
        <v>121.81795843280963</v>
      </c>
      <c r="O184" s="70">
        <f>Sheet1!F65</f>
        <v>0.37598135318768405</v>
      </c>
    </row>
    <row r="185" spans="1:15" ht="12.75">
      <c r="A185">
        <v>18.1</v>
      </c>
      <c r="B185" s="70">
        <f t="shared" si="5"/>
        <v>557.5752511178173</v>
      </c>
      <c r="C185" s="70">
        <f>A185*Sheet1!D29</f>
        <v>434.40000000000003</v>
      </c>
      <c r="E185" s="70">
        <f t="shared" si="6"/>
        <v>123.1752511178172</v>
      </c>
      <c r="O185" s="70">
        <f>Sheet1!F65</f>
        <v>0.37598135318768405</v>
      </c>
    </row>
    <row r="186" spans="1:15" ht="12.75">
      <c r="A186">
        <v>18.2</v>
      </c>
      <c r="B186" s="70">
        <f t="shared" si="5"/>
        <v>561.3400634298885</v>
      </c>
      <c r="C186" s="70">
        <f>A186*Sheet1!D29</f>
        <v>436.79999999999995</v>
      </c>
      <c r="E186" s="70">
        <f t="shared" si="6"/>
        <v>124.54006342988845</v>
      </c>
      <c r="O186" s="70">
        <f>Sheet1!F65</f>
        <v>0.37598135318768405</v>
      </c>
    </row>
    <row r="187" spans="1:15" ht="12.75">
      <c r="A187">
        <v>18.3</v>
      </c>
      <c r="B187" s="70">
        <f t="shared" si="5"/>
        <v>565.1123953690236</v>
      </c>
      <c r="C187" s="70">
        <f>A187*Sheet1!D29</f>
        <v>439.20000000000005</v>
      </c>
      <c r="E187" s="70">
        <f t="shared" si="6"/>
        <v>125.91239536902353</v>
      </c>
      <c r="O187" s="70">
        <f>Sheet1!F65</f>
        <v>0.37598135318768405</v>
      </c>
    </row>
    <row r="188" spans="1:15" ht="12.75">
      <c r="A188">
        <v>18.4</v>
      </c>
      <c r="B188" s="70">
        <f t="shared" si="5"/>
        <v>568.8922469352223</v>
      </c>
      <c r="C188" s="70">
        <f>A188*Sheet1!D29</f>
        <v>441.59999999999997</v>
      </c>
      <c r="E188" s="70">
        <f t="shared" si="6"/>
        <v>127.2922469352223</v>
      </c>
      <c r="O188" s="70">
        <f>Sheet1!F65</f>
        <v>0.37598135318768405</v>
      </c>
    </row>
    <row r="189" spans="1:15" ht="12.75">
      <c r="A189">
        <v>18.5</v>
      </c>
      <c r="B189" s="70">
        <f t="shared" si="5"/>
        <v>572.6796181284849</v>
      </c>
      <c r="C189" s="70">
        <f>A189*Sheet1!D29</f>
        <v>444</v>
      </c>
      <c r="E189" s="70">
        <f t="shared" si="6"/>
        <v>128.67961812848486</v>
      </c>
      <c r="O189" s="70">
        <f>Sheet1!F65</f>
        <v>0.37598135318768405</v>
      </c>
    </row>
    <row r="190" spans="1:15" ht="12.75">
      <c r="A190">
        <v>18.6</v>
      </c>
      <c r="B190" s="70">
        <f t="shared" si="5"/>
        <v>576.4745089488113</v>
      </c>
      <c r="C190" s="70">
        <f>A190*Sheet1!D29</f>
        <v>446.40000000000003</v>
      </c>
      <c r="E190" s="70">
        <f t="shared" si="6"/>
        <v>130.0745089488112</v>
      </c>
      <c r="O190" s="70">
        <f>Sheet1!F65</f>
        <v>0.37598135318768405</v>
      </c>
    </row>
    <row r="191" spans="1:15" ht="12.75">
      <c r="A191">
        <v>18.7</v>
      </c>
      <c r="B191" s="70">
        <f t="shared" si="5"/>
        <v>580.2769193962012</v>
      </c>
      <c r="C191" s="70">
        <f>A191*Sheet1!D29</f>
        <v>448.79999999999995</v>
      </c>
      <c r="E191" s="70">
        <f t="shared" si="6"/>
        <v>131.47691939620123</v>
      </c>
      <c r="O191" s="70">
        <f>Sheet1!F65</f>
        <v>0.37598135318768405</v>
      </c>
    </row>
    <row r="192" spans="1:15" ht="12.75">
      <c r="A192">
        <v>18.8</v>
      </c>
      <c r="B192" s="70">
        <f t="shared" si="5"/>
        <v>584.0868494706551</v>
      </c>
      <c r="C192" s="70">
        <f>A192*Sheet1!D29</f>
        <v>451.20000000000005</v>
      </c>
      <c r="E192" s="70">
        <f t="shared" si="6"/>
        <v>132.88684947065508</v>
      </c>
      <c r="O192" s="70">
        <f>Sheet1!F65</f>
        <v>0.37598135318768405</v>
      </c>
    </row>
    <row r="193" spans="1:15" ht="12.75">
      <c r="A193">
        <v>18.9</v>
      </c>
      <c r="B193" s="70">
        <f t="shared" si="5"/>
        <v>587.9042991721726</v>
      </c>
      <c r="C193" s="70">
        <f>A193*Sheet1!D29</f>
        <v>453.59999999999997</v>
      </c>
      <c r="E193" s="70">
        <f t="shared" si="6"/>
        <v>134.3042991721726</v>
      </c>
      <c r="O193" s="70">
        <f>Sheet1!F65</f>
        <v>0.37598135318768405</v>
      </c>
    </row>
    <row r="194" spans="1:15" ht="12.75">
      <c r="A194">
        <v>19</v>
      </c>
      <c r="B194" s="70">
        <f t="shared" si="5"/>
        <v>591.729268500754</v>
      </c>
      <c r="C194" s="70">
        <f>A194*Sheet1!D29</f>
        <v>456</v>
      </c>
      <c r="E194" s="70">
        <f t="shared" si="6"/>
        <v>135.72926850075393</v>
      </c>
      <c r="O194" s="70">
        <f>Sheet1!F65</f>
        <v>0.37598135318768405</v>
      </c>
    </row>
    <row r="195" spans="1:15" ht="12.75">
      <c r="A195">
        <v>19.1</v>
      </c>
      <c r="B195" s="70">
        <f t="shared" si="5"/>
        <v>595.561757456399</v>
      </c>
      <c r="C195" s="70">
        <f>A195*Sheet1!D29</f>
        <v>458.40000000000003</v>
      </c>
      <c r="E195" s="70">
        <f t="shared" si="6"/>
        <v>137.16175745639904</v>
      </c>
      <c r="O195" s="70">
        <f>Sheet1!F65</f>
        <v>0.37598135318768405</v>
      </c>
    </row>
    <row r="196" spans="1:15" ht="12.75">
      <c r="A196">
        <v>19.2</v>
      </c>
      <c r="B196" s="70">
        <f t="shared" si="5"/>
        <v>599.4017660391078</v>
      </c>
      <c r="C196" s="70">
        <f>A196*Sheet1!D29</f>
        <v>460.79999999999995</v>
      </c>
      <c r="E196" s="70">
        <f t="shared" si="6"/>
        <v>138.60176603910784</v>
      </c>
      <c r="O196" s="70">
        <f>Sheet1!F65</f>
        <v>0.37598135318768405</v>
      </c>
    </row>
    <row r="197" spans="1:15" ht="12.75">
      <c r="A197">
        <v>19.3</v>
      </c>
      <c r="B197" s="70">
        <f aca="true" t="shared" si="7" ref="B197:B260">C197+E197</f>
        <v>603.2492942488805</v>
      </c>
      <c r="C197" s="70">
        <f>A197*Sheet1!D29</f>
        <v>463.20000000000005</v>
      </c>
      <c r="E197" s="70">
        <f aca="true" t="shared" si="8" ref="E197:E260">(A197*A197)*O197</f>
        <v>140.04929424888044</v>
      </c>
      <c r="O197" s="70">
        <f>Sheet1!F65</f>
        <v>0.37598135318768405</v>
      </c>
    </row>
    <row r="198" spans="1:15" ht="12.75">
      <c r="A198">
        <v>19.4</v>
      </c>
      <c r="B198" s="70">
        <f t="shared" si="7"/>
        <v>607.1043420857168</v>
      </c>
      <c r="C198" s="70">
        <f>A198*Sheet1!D29</f>
        <v>465.59999999999997</v>
      </c>
      <c r="E198" s="70">
        <f t="shared" si="8"/>
        <v>141.50434208571676</v>
      </c>
      <c r="O198" s="70">
        <f>Sheet1!F65</f>
        <v>0.37598135318768405</v>
      </c>
    </row>
    <row r="199" spans="1:15" ht="12.75">
      <c r="A199">
        <v>19.5</v>
      </c>
      <c r="B199" s="70">
        <f t="shared" si="7"/>
        <v>610.9669095496168</v>
      </c>
      <c r="C199" s="70">
        <f>A199*Sheet1!D29</f>
        <v>468</v>
      </c>
      <c r="E199" s="70">
        <f t="shared" si="8"/>
        <v>142.96690954961687</v>
      </c>
      <c r="O199" s="70">
        <f>Sheet1!F65</f>
        <v>0.37598135318768405</v>
      </c>
    </row>
    <row r="200" spans="1:15" ht="12.75">
      <c r="A200">
        <v>19.6</v>
      </c>
      <c r="B200" s="70">
        <f t="shared" si="7"/>
        <v>614.8369966405808</v>
      </c>
      <c r="C200" s="70">
        <f>A200*Sheet1!D29</f>
        <v>470.40000000000003</v>
      </c>
      <c r="E200" s="70">
        <f t="shared" si="8"/>
        <v>144.43699664058073</v>
      </c>
      <c r="O200" s="70">
        <f>Sheet1!F65</f>
        <v>0.37598135318768405</v>
      </c>
    </row>
    <row r="201" spans="1:15" ht="12.75">
      <c r="A201">
        <v>19.7</v>
      </c>
      <c r="B201" s="70">
        <f t="shared" si="7"/>
        <v>618.7146033586082</v>
      </c>
      <c r="C201" s="70">
        <f>A201*Sheet1!D29</f>
        <v>472.79999999999995</v>
      </c>
      <c r="E201" s="70">
        <f t="shared" si="8"/>
        <v>145.9146033586083</v>
      </c>
      <c r="O201" s="70">
        <f>Sheet1!F65</f>
        <v>0.37598135318768405</v>
      </c>
    </row>
    <row r="202" spans="1:15" ht="12.75">
      <c r="A202">
        <v>19.8</v>
      </c>
      <c r="B202" s="70">
        <f t="shared" si="7"/>
        <v>622.5997297036997</v>
      </c>
      <c r="C202" s="70">
        <f>A202*Sheet1!D29</f>
        <v>475.20000000000005</v>
      </c>
      <c r="E202" s="70">
        <f t="shared" si="8"/>
        <v>147.39972970369968</v>
      </c>
      <c r="O202" s="70">
        <f>Sheet1!F65</f>
        <v>0.37598135318768405</v>
      </c>
    </row>
    <row r="203" spans="1:15" ht="12.75">
      <c r="A203">
        <v>19.9</v>
      </c>
      <c r="B203" s="70">
        <f t="shared" si="7"/>
        <v>626.4923756758546</v>
      </c>
      <c r="C203" s="70">
        <f>A203*Sheet1!D29</f>
        <v>477.59999999999997</v>
      </c>
      <c r="E203" s="70">
        <f t="shared" si="8"/>
        <v>148.89237567585474</v>
      </c>
      <c r="O203" s="70">
        <f>Sheet1!F65</f>
        <v>0.37598135318768405</v>
      </c>
    </row>
    <row r="204" spans="1:15" ht="12.75">
      <c r="A204">
        <v>20</v>
      </c>
      <c r="B204" s="70">
        <f t="shared" si="7"/>
        <v>630.3925412750737</v>
      </c>
      <c r="C204" s="70">
        <f>A204*Sheet1!D29</f>
        <v>480</v>
      </c>
      <c r="E204" s="70">
        <f t="shared" si="8"/>
        <v>150.39254127507363</v>
      </c>
      <c r="O204" s="70">
        <f>Sheet1!F65</f>
        <v>0.37598135318768405</v>
      </c>
    </row>
    <row r="205" spans="1:15" ht="12.75">
      <c r="A205">
        <v>20.5</v>
      </c>
      <c r="B205" s="70">
        <f t="shared" si="7"/>
        <v>650.0061636771243</v>
      </c>
      <c r="C205" s="70">
        <f>A205*Sheet1!D29</f>
        <v>492</v>
      </c>
      <c r="E205" s="70">
        <f t="shared" si="8"/>
        <v>158.00616367712422</v>
      </c>
      <c r="O205" s="70">
        <f>Sheet1!F65</f>
        <v>0.37598135318768405</v>
      </c>
    </row>
    <row r="206" spans="1:15" ht="12.75">
      <c r="A206">
        <v>21</v>
      </c>
      <c r="B206" s="70">
        <f t="shared" si="7"/>
        <v>669.8077767557686</v>
      </c>
      <c r="C206" s="70">
        <f>A206*Sheet1!D29</f>
        <v>504</v>
      </c>
      <c r="E206" s="70">
        <f t="shared" si="8"/>
        <v>165.80777675576866</v>
      </c>
      <c r="O206" s="70">
        <f>Sheet1!F65</f>
        <v>0.37598135318768405</v>
      </c>
    </row>
    <row r="207" spans="1:15" ht="12.75">
      <c r="A207">
        <v>21.5</v>
      </c>
      <c r="B207" s="70">
        <f t="shared" si="7"/>
        <v>689.797380511007</v>
      </c>
      <c r="C207" s="70">
        <f>A207*Sheet1!D29</f>
        <v>516</v>
      </c>
      <c r="E207" s="70">
        <f t="shared" si="8"/>
        <v>173.79738051100696</v>
      </c>
      <c r="O207" s="70">
        <f>Sheet1!F65</f>
        <v>0.37598135318768405</v>
      </c>
    </row>
    <row r="208" spans="1:15" ht="12.75">
      <c r="A208">
        <v>22</v>
      </c>
      <c r="B208" s="70">
        <f t="shared" si="7"/>
        <v>709.974974942839</v>
      </c>
      <c r="C208" s="70">
        <f>A208*Sheet1!D29</f>
        <v>528</v>
      </c>
      <c r="E208" s="70">
        <f t="shared" si="8"/>
        <v>181.97497494283908</v>
      </c>
      <c r="O208" s="70">
        <f>Sheet1!F65</f>
        <v>0.37598135318768405</v>
      </c>
    </row>
    <row r="209" spans="1:15" ht="12.75">
      <c r="A209">
        <v>22.5</v>
      </c>
      <c r="B209" s="70">
        <f t="shared" si="7"/>
        <v>730.340560051265</v>
      </c>
      <c r="C209" s="70">
        <f>A209*Sheet1!D29</f>
        <v>540</v>
      </c>
      <c r="E209" s="70">
        <f t="shared" si="8"/>
        <v>190.34056005126504</v>
      </c>
      <c r="O209" s="70">
        <f>Sheet1!F65</f>
        <v>0.37598135318768405</v>
      </c>
    </row>
    <row r="210" spans="1:15" ht="12.75">
      <c r="A210">
        <v>23</v>
      </c>
      <c r="B210" s="70">
        <f t="shared" si="7"/>
        <v>750.8941358362849</v>
      </c>
      <c r="C210" s="70">
        <f>A210*Sheet1!D29</f>
        <v>552</v>
      </c>
      <c r="E210" s="70">
        <f t="shared" si="8"/>
        <v>198.89413583628487</v>
      </c>
      <c r="O210" s="70">
        <f>Sheet1!F65</f>
        <v>0.37598135318768405</v>
      </c>
    </row>
    <row r="211" spans="1:15" ht="12.75">
      <c r="A211">
        <v>23.5</v>
      </c>
      <c r="B211" s="70">
        <f t="shared" si="7"/>
        <v>771.6357022978985</v>
      </c>
      <c r="C211" s="70">
        <f>A211*Sheet1!D29</f>
        <v>564</v>
      </c>
      <c r="E211" s="70">
        <f t="shared" si="8"/>
        <v>207.63570229789852</v>
      </c>
      <c r="O211" s="70">
        <f>Sheet1!F65</f>
        <v>0.37598135318768405</v>
      </c>
    </row>
    <row r="212" spans="1:15" ht="12.75">
      <c r="A212">
        <v>24</v>
      </c>
      <c r="B212" s="70">
        <f t="shared" si="7"/>
        <v>792.565259436106</v>
      </c>
      <c r="C212" s="70">
        <f>A212*Sheet1!D29</f>
        <v>576</v>
      </c>
      <c r="E212" s="70">
        <f t="shared" si="8"/>
        <v>216.565259436106</v>
      </c>
      <c r="O212" s="70">
        <f>Sheet1!F65</f>
        <v>0.37598135318768405</v>
      </c>
    </row>
    <row r="213" spans="1:15" ht="12.75">
      <c r="A213">
        <v>24.5</v>
      </c>
      <c r="B213" s="70">
        <f t="shared" si="7"/>
        <v>813.6828072509073</v>
      </c>
      <c r="C213" s="70">
        <f>A213*Sheet1!D29</f>
        <v>588</v>
      </c>
      <c r="E213" s="70">
        <f t="shared" si="8"/>
        <v>225.68280725090736</v>
      </c>
      <c r="O213" s="70">
        <f>Sheet1!F65</f>
        <v>0.37598135318768405</v>
      </c>
    </row>
    <row r="214" spans="1:15" ht="12.75">
      <c r="A214">
        <v>25</v>
      </c>
      <c r="B214" s="70">
        <f t="shared" si="7"/>
        <v>834.9883457423025</v>
      </c>
      <c r="C214" s="70">
        <f>A214*Sheet1!D29</f>
        <v>600</v>
      </c>
      <c r="E214" s="70">
        <f t="shared" si="8"/>
        <v>234.98834574230253</v>
      </c>
      <c r="O214" s="70">
        <f>Sheet1!F65</f>
        <v>0.37598135318768405</v>
      </c>
    </row>
    <row r="215" spans="1:15" ht="12.75">
      <c r="A215">
        <v>25.5</v>
      </c>
      <c r="B215" s="70">
        <f t="shared" si="7"/>
        <v>856.4818749102916</v>
      </c>
      <c r="C215" s="70">
        <f>A215*Sheet1!D29</f>
        <v>612</v>
      </c>
      <c r="E215" s="70">
        <f t="shared" si="8"/>
        <v>244.48187491029157</v>
      </c>
      <c r="O215" s="70">
        <f>Sheet1!F65</f>
        <v>0.37598135318768405</v>
      </c>
    </row>
    <row r="216" spans="1:15" ht="12.75">
      <c r="A216">
        <v>26</v>
      </c>
      <c r="B216" s="70">
        <f t="shared" si="7"/>
        <v>878.1633947548744</v>
      </c>
      <c r="C216" s="70">
        <f>A216*Sheet1!D29</f>
        <v>624</v>
      </c>
      <c r="E216" s="70">
        <f t="shared" si="8"/>
        <v>254.16339475487442</v>
      </c>
      <c r="O216" s="70">
        <f>Sheet1!F65</f>
        <v>0.37598135318768405</v>
      </c>
    </row>
    <row r="217" spans="1:15" ht="12.75">
      <c r="A217">
        <v>26.5</v>
      </c>
      <c r="B217" s="70">
        <f t="shared" si="7"/>
        <v>900.0329052760511</v>
      </c>
      <c r="C217" s="70">
        <f>A217*Sheet1!D29</f>
        <v>636</v>
      </c>
      <c r="E217" s="70">
        <f t="shared" si="8"/>
        <v>264.0329052760511</v>
      </c>
      <c r="O217" s="70">
        <f>Sheet1!F65</f>
        <v>0.37598135318768405</v>
      </c>
    </row>
    <row r="218" spans="1:15" ht="12.75">
      <c r="A218">
        <v>27</v>
      </c>
      <c r="B218" s="70">
        <f t="shared" si="7"/>
        <v>922.0904064738218</v>
      </c>
      <c r="C218" s="70">
        <f>A218*Sheet1!D29</f>
        <v>648</v>
      </c>
      <c r="E218" s="70">
        <f t="shared" si="8"/>
        <v>274.0904064738217</v>
      </c>
      <c r="O218" s="70">
        <f>Sheet1!F65</f>
        <v>0.37598135318768405</v>
      </c>
    </row>
    <row r="219" spans="1:15" ht="12.75">
      <c r="A219">
        <v>27.5</v>
      </c>
      <c r="B219" s="70">
        <f t="shared" si="7"/>
        <v>944.335898348186</v>
      </c>
      <c r="C219" s="70">
        <f>A219*Sheet1!D29</f>
        <v>660</v>
      </c>
      <c r="E219" s="70">
        <f t="shared" si="8"/>
        <v>284.33589834818605</v>
      </c>
      <c r="O219" s="70">
        <f>Sheet1!F65</f>
        <v>0.37598135318768405</v>
      </c>
    </row>
    <row r="220" spans="1:15" ht="12.75">
      <c r="A220">
        <v>28</v>
      </c>
      <c r="B220" s="70">
        <f t="shared" si="7"/>
        <v>966.7693808991444</v>
      </c>
      <c r="C220" s="70">
        <f>A220*Sheet1!D29</f>
        <v>672</v>
      </c>
      <c r="E220" s="70">
        <f t="shared" si="8"/>
        <v>294.7693808991443</v>
      </c>
      <c r="O220" s="70">
        <f>Sheet1!F65</f>
        <v>0.37598135318768405</v>
      </c>
    </row>
    <row r="221" spans="1:15" ht="12.75">
      <c r="A221">
        <v>28.5</v>
      </c>
      <c r="B221" s="70">
        <f t="shared" si="7"/>
        <v>989.3908541266964</v>
      </c>
      <c r="C221" s="70">
        <f>A221*Sheet1!D29</f>
        <v>684</v>
      </c>
      <c r="E221" s="70">
        <f t="shared" si="8"/>
        <v>305.39085412669635</v>
      </c>
      <c r="O221" s="70">
        <f>Sheet1!F65</f>
        <v>0.37598135318768405</v>
      </c>
    </row>
    <row r="222" spans="1:15" ht="12.75">
      <c r="A222">
        <v>29</v>
      </c>
      <c r="B222" s="70">
        <f t="shared" si="7"/>
        <v>1012.2003180308423</v>
      </c>
      <c r="C222" s="70">
        <f>A222*Sheet1!D29</f>
        <v>696</v>
      </c>
      <c r="E222" s="70">
        <f t="shared" si="8"/>
        <v>316.2003180308423</v>
      </c>
      <c r="O222" s="70">
        <f>Sheet1!F65</f>
        <v>0.37598135318768405</v>
      </c>
    </row>
    <row r="223" spans="1:15" ht="12.75">
      <c r="A223">
        <v>29.5</v>
      </c>
      <c r="B223" s="70">
        <f t="shared" si="7"/>
        <v>1035.197772611582</v>
      </c>
      <c r="C223" s="70">
        <f>A223*Sheet1!D29</f>
        <v>708</v>
      </c>
      <c r="E223" s="70">
        <f t="shared" si="8"/>
        <v>327.197772611582</v>
      </c>
      <c r="O223" s="70">
        <f>Sheet1!F65</f>
        <v>0.37598135318768405</v>
      </c>
    </row>
    <row r="224" spans="1:15" ht="12.75">
      <c r="A224">
        <v>30</v>
      </c>
      <c r="B224" s="70">
        <f t="shared" si="7"/>
        <v>1058.3832178689156</v>
      </c>
      <c r="C224" s="70">
        <f>A224*Sheet1!D29</f>
        <v>720</v>
      </c>
      <c r="E224" s="70">
        <f t="shared" si="8"/>
        <v>338.38321786891566</v>
      </c>
      <c r="O224" s="70">
        <f>Sheet1!F65</f>
        <v>0.37598135318768405</v>
      </c>
    </row>
    <row r="225" spans="1:15" ht="12.75">
      <c r="A225">
        <v>30.5</v>
      </c>
      <c r="B225" s="70">
        <f t="shared" si="7"/>
        <v>1081.7566538028432</v>
      </c>
      <c r="C225" s="70">
        <f>A225*Sheet1!D29</f>
        <v>732</v>
      </c>
      <c r="E225" s="70">
        <f t="shared" si="8"/>
        <v>349.7566538028431</v>
      </c>
      <c r="O225" s="70">
        <f>Sheet1!F65</f>
        <v>0.37598135318768405</v>
      </c>
    </row>
    <row r="226" spans="1:15" ht="12.75">
      <c r="A226">
        <v>31</v>
      </c>
      <c r="B226" s="70">
        <f t="shared" si="7"/>
        <v>1105.3180804133644</v>
      </c>
      <c r="C226" s="70">
        <f>A226*Sheet1!D29</f>
        <v>744</v>
      </c>
      <c r="E226" s="70">
        <f t="shared" si="8"/>
        <v>361.3180804133644</v>
      </c>
      <c r="O226" s="70">
        <f>Sheet1!F65</f>
        <v>0.37598135318768405</v>
      </c>
    </row>
    <row r="227" spans="1:15" ht="12.75">
      <c r="A227">
        <v>31.5</v>
      </c>
      <c r="B227" s="70">
        <f t="shared" si="7"/>
        <v>1129.0674977004796</v>
      </c>
      <c r="C227" s="70">
        <f>A227*Sheet1!D29</f>
        <v>756</v>
      </c>
      <c r="E227" s="70">
        <f t="shared" si="8"/>
        <v>373.0674977004795</v>
      </c>
      <c r="O227" s="70">
        <f>Sheet1!F65</f>
        <v>0.37598135318768405</v>
      </c>
    </row>
    <row r="228" spans="1:15" ht="12.75">
      <c r="A228">
        <v>32</v>
      </c>
      <c r="B228" s="70">
        <f t="shared" si="7"/>
        <v>1153.0049056641885</v>
      </c>
      <c r="C228" s="70">
        <f>A228*Sheet1!D29</f>
        <v>768</v>
      </c>
      <c r="E228" s="70">
        <f t="shared" si="8"/>
        <v>385.00490566418847</v>
      </c>
      <c r="O228" s="70">
        <f>Sheet1!F65</f>
        <v>0.37598135318768405</v>
      </c>
    </row>
    <row r="229" spans="1:15" ht="12.75">
      <c r="A229">
        <v>32.5</v>
      </c>
      <c r="B229" s="70">
        <f t="shared" si="7"/>
        <v>1177.1303043044913</v>
      </c>
      <c r="C229" s="70">
        <f>A229*Sheet1!D29</f>
        <v>780</v>
      </c>
      <c r="E229" s="70">
        <f t="shared" si="8"/>
        <v>397.1303043044913</v>
      </c>
      <c r="O229" s="70">
        <f>Sheet1!F65</f>
        <v>0.37598135318768405</v>
      </c>
    </row>
    <row r="230" spans="1:15" ht="12.75">
      <c r="A230">
        <v>33</v>
      </c>
      <c r="B230" s="70">
        <f t="shared" si="7"/>
        <v>1201.4436936213879</v>
      </c>
      <c r="C230" s="70">
        <f>A230*Sheet1!D29</f>
        <v>792</v>
      </c>
      <c r="E230" s="70">
        <f t="shared" si="8"/>
        <v>409.4436936213879</v>
      </c>
      <c r="O230" s="70">
        <f>Sheet1!F65</f>
        <v>0.37598135318768405</v>
      </c>
    </row>
    <row r="231" spans="1:15" ht="12.75">
      <c r="A231">
        <v>33.5</v>
      </c>
      <c r="B231" s="70">
        <f t="shared" si="7"/>
        <v>1225.9450736148783</v>
      </c>
      <c r="C231" s="70">
        <f>A231*Sheet1!D29</f>
        <v>804</v>
      </c>
      <c r="E231" s="70">
        <f t="shared" si="8"/>
        <v>421.9450736148784</v>
      </c>
      <c r="O231" s="70">
        <f>Sheet1!F65</f>
        <v>0.37598135318768405</v>
      </c>
    </row>
    <row r="232" spans="1:15" ht="12.75">
      <c r="A232">
        <v>34</v>
      </c>
      <c r="B232" s="70">
        <f t="shared" si="7"/>
        <v>1250.6344442849627</v>
      </c>
      <c r="C232" s="70">
        <f>A232*Sheet1!D29</f>
        <v>816</v>
      </c>
      <c r="E232" s="70">
        <f t="shared" si="8"/>
        <v>434.63444428496274</v>
      </c>
      <c r="O232" s="70">
        <f>Sheet1!F65</f>
        <v>0.37598135318768405</v>
      </c>
    </row>
    <row r="233" spans="1:15" ht="12.75">
      <c r="A233">
        <v>34.5</v>
      </c>
      <c r="B233" s="70">
        <f t="shared" si="7"/>
        <v>1275.511805631641</v>
      </c>
      <c r="C233" s="70">
        <f>A233*Sheet1!D29</f>
        <v>828</v>
      </c>
      <c r="E233" s="70">
        <f t="shared" si="8"/>
        <v>447.5118056316409</v>
      </c>
      <c r="O233" s="70">
        <f>Sheet1!F65</f>
        <v>0.37598135318768405</v>
      </c>
    </row>
    <row r="234" spans="1:15" ht="12.75">
      <c r="A234">
        <v>35</v>
      </c>
      <c r="B234" s="70">
        <f t="shared" si="7"/>
        <v>1300.577157654913</v>
      </c>
      <c r="C234" s="70">
        <f>A234*Sheet1!D29</f>
        <v>840</v>
      </c>
      <c r="E234" s="70">
        <f t="shared" si="8"/>
        <v>460.577157654913</v>
      </c>
      <c r="O234" s="70">
        <f>Sheet1!F65</f>
        <v>0.37598135318768405</v>
      </c>
    </row>
    <row r="235" spans="1:15" ht="12.75">
      <c r="A235">
        <v>35.5</v>
      </c>
      <c r="B235" s="70">
        <f t="shared" si="7"/>
        <v>1325.830500354779</v>
      </c>
      <c r="C235" s="70">
        <f>A235*Sheet1!D29</f>
        <v>852</v>
      </c>
      <c r="E235" s="70">
        <f t="shared" si="8"/>
        <v>473.83050035477885</v>
      </c>
      <c r="O235" s="70">
        <f>Sheet1!F65</f>
        <v>0.37598135318768405</v>
      </c>
    </row>
    <row r="236" spans="1:15" ht="12.75">
      <c r="A236">
        <v>36</v>
      </c>
      <c r="B236" s="70">
        <f t="shared" si="7"/>
        <v>1351.2718337312385</v>
      </c>
      <c r="C236" s="70">
        <f>A236*Sheet1!D29</f>
        <v>864</v>
      </c>
      <c r="E236" s="70">
        <f t="shared" si="8"/>
        <v>487.27183373123853</v>
      </c>
      <c r="O236" s="70">
        <f>Sheet1!F65</f>
        <v>0.37598135318768405</v>
      </c>
    </row>
    <row r="237" spans="1:15" ht="12.75">
      <c r="A237">
        <v>36.5</v>
      </c>
      <c r="B237" s="70">
        <f t="shared" si="7"/>
        <v>1376.901157784292</v>
      </c>
      <c r="C237" s="70">
        <f>A237*Sheet1!D29</f>
        <v>876</v>
      </c>
      <c r="E237" s="70">
        <f t="shared" si="8"/>
        <v>500.9011577842921</v>
      </c>
      <c r="O237" s="70">
        <f>Sheet1!F65</f>
        <v>0.37598135318768405</v>
      </c>
    </row>
    <row r="238" spans="1:15" ht="12.75">
      <c r="A238">
        <v>37</v>
      </c>
      <c r="B238" s="70">
        <f t="shared" si="7"/>
        <v>1402.7184725139396</v>
      </c>
      <c r="C238" s="70">
        <f>A238*Sheet1!D29</f>
        <v>888</v>
      </c>
      <c r="E238" s="70">
        <f t="shared" si="8"/>
        <v>514.7184725139394</v>
      </c>
      <c r="O238" s="70">
        <f>Sheet1!F65</f>
        <v>0.37598135318768405</v>
      </c>
    </row>
    <row r="239" spans="1:15" ht="12.75">
      <c r="A239">
        <v>37.5</v>
      </c>
      <c r="B239" s="70">
        <f t="shared" si="7"/>
        <v>1428.7237779201807</v>
      </c>
      <c r="C239" s="70">
        <f>A239*Sheet1!D29</f>
        <v>900</v>
      </c>
      <c r="E239" s="70">
        <f t="shared" si="8"/>
        <v>528.7237779201807</v>
      </c>
      <c r="O239" s="70">
        <f>Sheet1!F65</f>
        <v>0.37598135318768405</v>
      </c>
    </row>
    <row r="240" spans="1:15" ht="12.75">
      <c r="A240">
        <v>38</v>
      </c>
      <c r="B240" s="70">
        <f t="shared" si="7"/>
        <v>1454.9170740030158</v>
      </c>
      <c r="C240" s="70">
        <f>A240*Sheet1!D29</f>
        <v>912</v>
      </c>
      <c r="E240" s="70">
        <f t="shared" si="8"/>
        <v>542.9170740030157</v>
      </c>
      <c r="O240" s="70">
        <f>Sheet1!F65</f>
        <v>0.37598135318768405</v>
      </c>
    </row>
    <row r="241" spans="1:15" ht="12.75">
      <c r="A241">
        <v>38.5</v>
      </c>
      <c r="B241" s="70">
        <f t="shared" si="7"/>
        <v>1481.2983607624446</v>
      </c>
      <c r="C241" s="70">
        <f>A241*Sheet1!D29</f>
        <v>924</v>
      </c>
      <c r="E241" s="70">
        <f t="shared" si="8"/>
        <v>557.2983607624446</v>
      </c>
      <c r="O241" s="70">
        <f>Sheet1!F65</f>
        <v>0.37598135318768405</v>
      </c>
    </row>
    <row r="242" spans="1:15" ht="12.75">
      <c r="A242">
        <v>39</v>
      </c>
      <c r="B242" s="70">
        <f t="shared" si="7"/>
        <v>1507.8676381984674</v>
      </c>
      <c r="C242" s="70">
        <f>A242*Sheet1!D29</f>
        <v>936</v>
      </c>
      <c r="E242" s="70">
        <f t="shared" si="8"/>
        <v>571.8676381984675</v>
      </c>
      <c r="O242" s="70">
        <f>Sheet1!F65</f>
        <v>0.37598135318768405</v>
      </c>
    </row>
    <row r="243" spans="1:15" ht="12.75">
      <c r="A243">
        <v>39.5</v>
      </c>
      <c r="B243" s="70">
        <f t="shared" si="7"/>
        <v>1534.624906311084</v>
      </c>
      <c r="C243" s="70">
        <f>A243*Sheet1!D29</f>
        <v>948</v>
      </c>
      <c r="E243" s="70">
        <f t="shared" si="8"/>
        <v>586.624906311084</v>
      </c>
      <c r="O243" s="70">
        <f>Sheet1!F65</f>
        <v>0.37598135318768405</v>
      </c>
    </row>
    <row r="244" spans="1:15" ht="12.75">
      <c r="A244">
        <v>40</v>
      </c>
      <c r="B244" s="70">
        <f t="shared" si="7"/>
        <v>1561.5701651002946</v>
      </c>
      <c r="C244" s="70">
        <f>A244*Sheet1!D29</f>
        <v>960</v>
      </c>
      <c r="E244" s="70">
        <f t="shared" si="8"/>
        <v>601.5701651002945</v>
      </c>
      <c r="O244" s="70">
        <f>Sheet1!F65</f>
        <v>0.37598135318768405</v>
      </c>
    </row>
    <row r="245" spans="1:15" ht="12.75">
      <c r="A245">
        <v>40.5</v>
      </c>
      <c r="B245" s="70">
        <f t="shared" si="7"/>
        <v>1588.7034145660987</v>
      </c>
      <c r="C245" s="70">
        <f>A245*Sheet1!D29</f>
        <v>972</v>
      </c>
      <c r="E245" s="70">
        <f t="shared" si="8"/>
        <v>616.7034145660988</v>
      </c>
      <c r="O245" s="70">
        <f>Sheet1!F65</f>
        <v>0.37598135318768405</v>
      </c>
    </row>
    <row r="246" spans="1:15" ht="12.75">
      <c r="A246">
        <v>41</v>
      </c>
      <c r="B246" s="70">
        <f t="shared" si="7"/>
        <v>1616.0246547084969</v>
      </c>
      <c r="C246" s="70">
        <f>A246*Sheet1!D29</f>
        <v>984</v>
      </c>
      <c r="E246" s="70">
        <f t="shared" si="8"/>
        <v>632.0246547084969</v>
      </c>
      <c r="O246" s="70">
        <f>Sheet1!F65</f>
        <v>0.37598135318768405</v>
      </c>
    </row>
    <row r="247" spans="1:15" ht="12.75">
      <c r="A247">
        <v>41.5</v>
      </c>
      <c r="B247" s="70">
        <f t="shared" si="7"/>
        <v>1643.533885527489</v>
      </c>
      <c r="C247" s="70">
        <f>A247*Sheet1!D29</f>
        <v>996</v>
      </c>
      <c r="E247" s="70">
        <f t="shared" si="8"/>
        <v>647.5338855274889</v>
      </c>
      <c r="O247" s="70">
        <f>Sheet1!F65</f>
        <v>0.37598135318768405</v>
      </c>
    </row>
    <row r="248" spans="1:15" ht="12.75">
      <c r="A248">
        <v>42</v>
      </c>
      <c r="B248" s="70">
        <f t="shared" si="7"/>
        <v>1671.2311070230746</v>
      </c>
      <c r="C248" s="70">
        <f>A248*Sheet1!D29</f>
        <v>1008</v>
      </c>
      <c r="E248" s="70">
        <f t="shared" si="8"/>
        <v>663.2311070230746</v>
      </c>
      <c r="O248" s="70">
        <f>Sheet1!F65</f>
        <v>0.37598135318768405</v>
      </c>
    </row>
    <row r="249" spans="1:15" ht="12.75">
      <c r="A249">
        <v>42.5</v>
      </c>
      <c r="B249" s="70">
        <f t="shared" si="7"/>
        <v>1699.1163191952542</v>
      </c>
      <c r="C249" s="70">
        <f>A249*Sheet1!D29</f>
        <v>1020</v>
      </c>
      <c r="E249" s="70">
        <f t="shared" si="8"/>
        <v>679.1163191952543</v>
      </c>
      <c r="O249" s="70">
        <f>Sheet1!F65</f>
        <v>0.37598135318768405</v>
      </c>
    </row>
    <row r="250" spans="1:15" ht="12.75">
      <c r="A250">
        <v>43</v>
      </c>
      <c r="B250" s="70">
        <f t="shared" si="7"/>
        <v>1727.1895220440279</v>
      </c>
      <c r="C250" s="70">
        <f>A250*Sheet1!D29</f>
        <v>1032</v>
      </c>
      <c r="E250" s="70">
        <f t="shared" si="8"/>
        <v>695.1895220440279</v>
      </c>
      <c r="O250" s="70">
        <f>Sheet1!F65</f>
        <v>0.37598135318768405</v>
      </c>
    </row>
    <row r="251" spans="1:15" ht="12.75">
      <c r="A251">
        <v>43.5</v>
      </c>
      <c r="B251" s="70">
        <f t="shared" si="7"/>
        <v>1755.450715569395</v>
      </c>
      <c r="C251" s="70">
        <f>A251*Sheet1!D29</f>
        <v>1044</v>
      </c>
      <c r="E251" s="70">
        <f t="shared" si="8"/>
        <v>711.4507155693951</v>
      </c>
      <c r="O251" s="70">
        <f>Sheet1!F65</f>
        <v>0.37598135318768405</v>
      </c>
    </row>
    <row r="252" spans="1:15" ht="12.75">
      <c r="A252">
        <v>44</v>
      </c>
      <c r="B252" s="70">
        <f t="shared" si="7"/>
        <v>1783.8998997713563</v>
      </c>
      <c r="C252" s="70">
        <f>A252*Sheet1!D29</f>
        <v>1056</v>
      </c>
      <c r="E252" s="70">
        <f t="shared" si="8"/>
        <v>727.8998997713563</v>
      </c>
      <c r="O252" s="70">
        <f>Sheet1!F65</f>
        <v>0.37598135318768405</v>
      </c>
    </row>
    <row r="253" spans="1:15" ht="12.75">
      <c r="A253">
        <v>44.5</v>
      </c>
      <c r="B253" s="70">
        <f t="shared" si="7"/>
        <v>1812.5370746499113</v>
      </c>
      <c r="C253" s="70">
        <f>A253*Sheet1!D29</f>
        <v>1068</v>
      </c>
      <c r="E253" s="70">
        <f t="shared" si="8"/>
        <v>744.5370746499113</v>
      </c>
      <c r="O253" s="70">
        <f>Sheet1!F65</f>
        <v>0.37598135318768405</v>
      </c>
    </row>
    <row r="254" spans="1:15" ht="12.75">
      <c r="A254">
        <v>45</v>
      </c>
      <c r="B254" s="70">
        <f t="shared" si="7"/>
        <v>1841.36224020506</v>
      </c>
      <c r="C254" s="70">
        <f>A254*Sheet1!D29</f>
        <v>1080</v>
      </c>
      <c r="E254" s="70">
        <f t="shared" si="8"/>
        <v>761.3622402050602</v>
      </c>
      <c r="O254" s="70">
        <f>Sheet1!F65</f>
        <v>0.37598135318768405</v>
      </c>
    </row>
    <row r="255" spans="1:15" ht="12.75">
      <c r="A255">
        <v>45.5</v>
      </c>
      <c r="B255" s="70">
        <f t="shared" si="7"/>
        <v>1870.375396436803</v>
      </c>
      <c r="C255" s="70">
        <f>A255*Sheet1!D29</f>
        <v>1092</v>
      </c>
      <c r="E255" s="70">
        <f t="shared" si="8"/>
        <v>778.3753964368029</v>
      </c>
      <c r="O255" s="70">
        <f>Sheet1!F65</f>
        <v>0.37598135318768405</v>
      </c>
    </row>
    <row r="256" spans="1:15" ht="12.75">
      <c r="A256">
        <v>46</v>
      </c>
      <c r="B256" s="70">
        <f t="shared" si="7"/>
        <v>1899.5765433451395</v>
      </c>
      <c r="C256" s="70">
        <f>A256*Sheet1!D29</f>
        <v>1104</v>
      </c>
      <c r="E256" s="70">
        <f t="shared" si="8"/>
        <v>795.5765433451395</v>
      </c>
      <c r="O256" s="70">
        <f>Sheet1!F65</f>
        <v>0.37598135318768405</v>
      </c>
    </row>
    <row r="257" spans="1:15" ht="12.75">
      <c r="A257">
        <v>46.5</v>
      </c>
      <c r="B257" s="70">
        <f t="shared" si="7"/>
        <v>1928.96568093007</v>
      </c>
      <c r="C257" s="70">
        <f>A257*Sheet1!D29</f>
        <v>1116</v>
      </c>
      <c r="E257" s="70">
        <f t="shared" si="8"/>
        <v>812.9656809300699</v>
      </c>
      <c r="O257" s="70">
        <f>Sheet1!F65</f>
        <v>0.37598135318768405</v>
      </c>
    </row>
    <row r="258" spans="1:15" ht="12.75">
      <c r="A258">
        <v>47</v>
      </c>
      <c r="B258" s="70">
        <f t="shared" si="7"/>
        <v>1958.5428091915942</v>
      </c>
      <c r="C258" s="70">
        <f>A258*Sheet1!D29</f>
        <v>1128</v>
      </c>
      <c r="E258" s="70">
        <f t="shared" si="8"/>
        <v>830.5428091915941</v>
      </c>
      <c r="O258" s="70">
        <f>Sheet1!F65</f>
        <v>0.37598135318768405</v>
      </c>
    </row>
    <row r="259" spans="1:15" ht="12.75">
      <c r="A259">
        <v>47.5</v>
      </c>
      <c r="B259" s="70">
        <f t="shared" si="7"/>
        <v>1988.3079281297123</v>
      </c>
      <c r="C259" s="70">
        <f>A259*Sheet1!D29</f>
        <v>1140</v>
      </c>
      <c r="E259" s="70">
        <f t="shared" si="8"/>
        <v>848.3079281297122</v>
      </c>
      <c r="O259" s="70">
        <f>Sheet1!F65</f>
        <v>0.37598135318768405</v>
      </c>
    </row>
    <row r="260" spans="1:15" ht="12.75">
      <c r="A260">
        <v>48</v>
      </c>
      <c r="B260" s="70">
        <f t="shared" si="7"/>
        <v>2018.261037744424</v>
      </c>
      <c r="C260" s="70">
        <f>A260*Sheet1!D29</f>
        <v>1152</v>
      </c>
      <c r="E260" s="70">
        <f t="shared" si="8"/>
        <v>866.261037744424</v>
      </c>
      <c r="O260" s="70">
        <f>Sheet1!F65</f>
        <v>0.37598135318768405</v>
      </c>
    </row>
    <row r="261" spans="1:15" ht="12.75">
      <c r="A261">
        <v>48.5</v>
      </c>
      <c r="B261" s="70">
        <f aca="true" t="shared" si="9" ref="B261:B324">C261+E261</f>
        <v>2048.40213803573</v>
      </c>
      <c r="C261" s="70">
        <f>A261*Sheet1!D29</f>
        <v>1164</v>
      </c>
      <c r="E261" s="70">
        <f aca="true" t="shared" si="10" ref="E261:E324">(A261*A261)*O261</f>
        <v>884.4021380357298</v>
      </c>
      <c r="O261" s="70">
        <f>Sheet1!F65</f>
        <v>0.37598135318768405</v>
      </c>
    </row>
    <row r="262" spans="1:15" ht="12.75">
      <c r="A262">
        <v>49</v>
      </c>
      <c r="B262" s="70">
        <f t="shared" si="9"/>
        <v>2078.7312290036293</v>
      </c>
      <c r="C262" s="70">
        <f>A262*Sheet1!D29</f>
        <v>1176</v>
      </c>
      <c r="E262" s="70">
        <f t="shared" si="10"/>
        <v>902.7312290036294</v>
      </c>
      <c r="O262" s="70">
        <f>Sheet1!F65</f>
        <v>0.37598135318768405</v>
      </c>
    </row>
    <row r="263" spans="1:15" ht="12.75">
      <c r="A263">
        <v>49.5</v>
      </c>
      <c r="B263" s="70">
        <f t="shared" si="9"/>
        <v>2109.2483106481227</v>
      </c>
      <c r="C263" s="70">
        <f>A263*Sheet1!D29</f>
        <v>1188</v>
      </c>
      <c r="E263" s="70">
        <f t="shared" si="10"/>
        <v>921.2483106481228</v>
      </c>
      <c r="O263" s="70">
        <f>Sheet1!F65</f>
        <v>0.37598135318768405</v>
      </c>
    </row>
    <row r="264" spans="1:15" ht="12.75">
      <c r="A264">
        <v>50</v>
      </c>
      <c r="B264" s="70">
        <f t="shared" si="9"/>
        <v>2139.95338296921</v>
      </c>
      <c r="C264" s="70">
        <f>A264*Sheet1!D29</f>
        <v>1200</v>
      </c>
      <c r="E264" s="70">
        <f t="shared" si="10"/>
        <v>939.9533829692101</v>
      </c>
      <c r="O264" s="70">
        <f>Sheet1!F65</f>
        <v>0.37598135318768405</v>
      </c>
    </row>
    <row r="265" spans="1:15" ht="12.75">
      <c r="A265">
        <v>51</v>
      </c>
      <c r="B265" s="70">
        <f t="shared" si="9"/>
        <v>2201.9274996411664</v>
      </c>
      <c r="C265" s="70">
        <f>A265*Sheet1!D29</f>
        <v>1224</v>
      </c>
      <c r="E265" s="70">
        <f t="shared" si="10"/>
        <v>977.9274996411663</v>
      </c>
      <c r="O265" s="70">
        <f>Sheet1!F65</f>
        <v>0.37598135318768405</v>
      </c>
    </row>
    <row r="266" spans="1:15" ht="12.75">
      <c r="A266">
        <v>52</v>
      </c>
      <c r="B266" s="70">
        <f t="shared" si="9"/>
        <v>2264.6535790194976</v>
      </c>
      <c r="C266" s="70">
        <f>A266*Sheet1!D29</f>
        <v>1248</v>
      </c>
      <c r="E266" s="70">
        <f t="shared" si="10"/>
        <v>1016.6535790194977</v>
      </c>
      <c r="O266" s="70">
        <f>Sheet1!F65</f>
        <v>0.37598135318768405</v>
      </c>
    </row>
    <row r="267" spans="1:15" ht="12.75">
      <c r="A267">
        <v>53</v>
      </c>
      <c r="B267" s="70">
        <f t="shared" si="9"/>
        <v>2328.1316211042044</v>
      </c>
      <c r="C267" s="70">
        <f>A267*Sheet1!D29</f>
        <v>1272</v>
      </c>
      <c r="E267" s="70">
        <f t="shared" si="10"/>
        <v>1056.1316211042044</v>
      </c>
      <c r="O267" s="70">
        <f>Sheet1!F65</f>
        <v>0.37598135318768405</v>
      </c>
    </row>
    <row r="268" spans="1:15" ht="12.75">
      <c r="A268">
        <v>54</v>
      </c>
      <c r="B268" s="70">
        <f t="shared" si="9"/>
        <v>2392.361625895287</v>
      </c>
      <c r="C268" s="70">
        <f>A268*Sheet1!D29</f>
        <v>1296</v>
      </c>
      <c r="E268" s="70">
        <f t="shared" si="10"/>
        <v>1096.3616258952868</v>
      </c>
      <c r="O268" s="70">
        <f>Sheet1!F65</f>
        <v>0.37598135318768405</v>
      </c>
    </row>
    <row r="269" spans="1:15" ht="12.75">
      <c r="A269">
        <v>55</v>
      </c>
      <c r="B269" s="70">
        <f t="shared" si="9"/>
        <v>2457.343593392744</v>
      </c>
      <c r="C269" s="70">
        <f>A269*Sheet1!D29</f>
        <v>1320</v>
      </c>
      <c r="E269" s="70">
        <f t="shared" si="10"/>
        <v>1137.3435933927442</v>
      </c>
      <c r="O269" s="70">
        <f>Sheet1!F65</f>
        <v>0.37598135318768405</v>
      </c>
    </row>
    <row r="270" spans="1:15" ht="12.75">
      <c r="A270">
        <v>56</v>
      </c>
      <c r="B270" s="70">
        <f t="shared" si="9"/>
        <v>2523.0775235965775</v>
      </c>
      <c r="C270" s="70">
        <f>A270*Sheet1!D29</f>
        <v>1344</v>
      </c>
      <c r="E270" s="70">
        <f t="shared" si="10"/>
        <v>1179.0775235965773</v>
      </c>
      <c r="O270" s="70">
        <f>Sheet1!F65</f>
        <v>0.37598135318768405</v>
      </c>
    </row>
    <row r="271" spans="1:15" ht="12.75">
      <c r="A271">
        <v>57</v>
      </c>
      <c r="B271" s="70">
        <f t="shared" si="9"/>
        <v>2589.5634165067854</v>
      </c>
      <c r="C271" s="70">
        <f>A271*Sheet1!D29</f>
        <v>1368</v>
      </c>
      <c r="E271" s="70">
        <f t="shared" si="10"/>
        <v>1221.5634165067854</v>
      </c>
      <c r="O271" s="70">
        <f>Sheet1!F65</f>
        <v>0.37598135318768405</v>
      </c>
    </row>
    <row r="272" spans="1:15" ht="12.75">
      <c r="A272">
        <v>58</v>
      </c>
      <c r="B272" s="70">
        <f t="shared" si="9"/>
        <v>2656.801272123369</v>
      </c>
      <c r="C272" s="70">
        <f>A272*Sheet1!D29</f>
        <v>1392</v>
      </c>
      <c r="E272" s="70">
        <f t="shared" si="10"/>
        <v>1264.8012721233692</v>
      </c>
      <c r="O272" s="70">
        <f>Sheet1!F65</f>
        <v>0.37598135318768405</v>
      </c>
    </row>
    <row r="273" spans="1:15" ht="12.75">
      <c r="A273">
        <v>59</v>
      </c>
      <c r="B273" s="70">
        <f t="shared" si="9"/>
        <v>2724.791090446328</v>
      </c>
      <c r="C273" s="70">
        <f>A273*Sheet1!D29</f>
        <v>1416</v>
      </c>
      <c r="E273" s="70">
        <f t="shared" si="10"/>
        <v>1308.791090446328</v>
      </c>
      <c r="O273" s="70">
        <f>Sheet1!F65</f>
        <v>0.37598135318768405</v>
      </c>
    </row>
    <row r="274" spans="1:15" ht="12.75">
      <c r="A274">
        <v>60</v>
      </c>
      <c r="B274" s="70">
        <f t="shared" si="9"/>
        <v>2793.5328714756624</v>
      </c>
      <c r="C274" s="70">
        <f>A274*Sheet1!D29</f>
        <v>1440</v>
      </c>
      <c r="E274" s="70">
        <f t="shared" si="10"/>
        <v>1353.5328714756627</v>
      </c>
      <c r="O274" s="70">
        <f>Sheet1!F65</f>
        <v>0.37598135318768405</v>
      </c>
    </row>
    <row r="275" spans="1:15" ht="12.75">
      <c r="A275">
        <v>61</v>
      </c>
      <c r="B275" s="70">
        <f t="shared" si="9"/>
        <v>2863.0266152113727</v>
      </c>
      <c r="C275" s="70">
        <f>A275*Sheet1!D29</f>
        <v>1464</v>
      </c>
      <c r="E275" s="70">
        <f t="shared" si="10"/>
        <v>1399.0266152113725</v>
      </c>
      <c r="O275" s="70">
        <f>Sheet1!F65</f>
        <v>0.37598135318768405</v>
      </c>
    </row>
    <row r="276" spans="1:15" ht="12.75">
      <c r="A276">
        <v>62</v>
      </c>
      <c r="B276" s="70">
        <f t="shared" si="9"/>
        <v>2933.2723216534578</v>
      </c>
      <c r="C276" s="70">
        <f>A276*Sheet1!D29</f>
        <v>1488</v>
      </c>
      <c r="E276" s="70">
        <f t="shared" si="10"/>
        <v>1445.2723216534575</v>
      </c>
      <c r="O276" s="70">
        <f>Sheet1!F65</f>
        <v>0.37598135318768405</v>
      </c>
    </row>
    <row r="277" spans="1:15" ht="12.75">
      <c r="A277">
        <v>63</v>
      </c>
      <c r="B277" s="70">
        <f t="shared" si="9"/>
        <v>3004.269990801918</v>
      </c>
      <c r="C277" s="70">
        <f>A277*Sheet1!D29</f>
        <v>1512</v>
      </c>
      <c r="E277" s="70">
        <f t="shared" si="10"/>
        <v>1492.269990801918</v>
      </c>
      <c r="O277" s="70">
        <f>Sheet1!F65</f>
        <v>0.37598135318768405</v>
      </c>
    </row>
    <row r="278" spans="1:15" ht="12.75">
      <c r="A278">
        <v>64</v>
      </c>
      <c r="B278" s="70">
        <f t="shared" si="9"/>
        <v>3076.019622656754</v>
      </c>
      <c r="C278" s="70">
        <f>A278*Sheet1!D29</f>
        <v>1536</v>
      </c>
      <c r="E278" s="70">
        <f t="shared" si="10"/>
        <v>1540.0196226567539</v>
      </c>
      <c r="O278" s="70">
        <f>Sheet1!F65</f>
        <v>0.37598135318768405</v>
      </c>
    </row>
    <row r="279" spans="1:15" ht="12.75">
      <c r="A279">
        <v>65</v>
      </c>
      <c r="B279" s="70">
        <f t="shared" si="9"/>
        <v>3148.5212172179654</v>
      </c>
      <c r="C279" s="70">
        <f>A279*Sheet1!D29</f>
        <v>1560</v>
      </c>
      <c r="E279" s="70">
        <f t="shared" si="10"/>
        <v>1588.5212172179652</v>
      </c>
      <c r="O279" s="70">
        <f>Sheet1!F65</f>
        <v>0.37598135318768405</v>
      </c>
    </row>
    <row r="280" spans="1:15" ht="12.75">
      <c r="A280">
        <v>66</v>
      </c>
      <c r="B280" s="70">
        <f t="shared" si="9"/>
        <v>3221.7747744855515</v>
      </c>
      <c r="C280" s="70">
        <f>A280*Sheet1!D29</f>
        <v>1584</v>
      </c>
      <c r="E280" s="70">
        <f t="shared" si="10"/>
        <v>1637.7747744855517</v>
      </c>
      <c r="O280" s="70">
        <f>Sheet1!F65</f>
        <v>0.37598135318768405</v>
      </c>
    </row>
    <row r="281" spans="1:15" ht="12.75">
      <c r="A281">
        <v>67</v>
      </c>
      <c r="B281" s="70">
        <f t="shared" si="9"/>
        <v>3295.7802944595137</v>
      </c>
      <c r="C281" s="70">
        <f>A281*Sheet1!D29</f>
        <v>1608</v>
      </c>
      <c r="E281" s="70">
        <f t="shared" si="10"/>
        <v>1687.7802944595137</v>
      </c>
      <c r="O281" s="70">
        <f>Sheet1!F65</f>
        <v>0.37598135318768405</v>
      </c>
    </row>
    <row r="282" spans="1:15" ht="12.75">
      <c r="A282">
        <v>68</v>
      </c>
      <c r="B282" s="70">
        <f t="shared" si="9"/>
        <v>3370.5377771398507</v>
      </c>
      <c r="C282" s="70">
        <f>A282*Sheet1!D29</f>
        <v>1632</v>
      </c>
      <c r="E282" s="70">
        <f t="shared" si="10"/>
        <v>1738.537777139851</v>
      </c>
      <c r="O282" s="70">
        <f>Sheet1!F65</f>
        <v>0.37598135318768405</v>
      </c>
    </row>
    <row r="283" spans="1:15" ht="12.75">
      <c r="A283">
        <v>69</v>
      </c>
      <c r="B283" s="70">
        <f t="shared" si="9"/>
        <v>3446.047222526564</v>
      </c>
      <c r="C283" s="70">
        <f>A283*Sheet1!D29</f>
        <v>1656</v>
      </c>
      <c r="E283" s="70">
        <f t="shared" si="10"/>
        <v>1790.0472225265637</v>
      </c>
      <c r="O283" s="70">
        <f>Sheet1!F65</f>
        <v>0.37598135318768405</v>
      </c>
    </row>
    <row r="284" spans="1:15" ht="12.75">
      <c r="A284">
        <v>70</v>
      </c>
      <c r="B284" s="70">
        <f t="shared" si="9"/>
        <v>3522.308630619652</v>
      </c>
      <c r="C284" s="70">
        <f>A284*Sheet1!D29</f>
        <v>1680</v>
      </c>
      <c r="E284" s="70">
        <f t="shared" si="10"/>
        <v>1842.308630619652</v>
      </c>
      <c r="O284" s="70">
        <f>Sheet1!F65</f>
        <v>0.37598135318768405</v>
      </c>
    </row>
    <row r="285" spans="1:15" ht="12.75">
      <c r="A285">
        <v>71</v>
      </c>
      <c r="B285" s="70">
        <f t="shared" si="9"/>
        <v>3599.3220014191156</v>
      </c>
      <c r="C285" s="70">
        <f>A285*Sheet1!D29</f>
        <v>1704</v>
      </c>
      <c r="E285" s="70">
        <f t="shared" si="10"/>
        <v>1895.3220014191154</v>
      </c>
      <c r="O285" s="70">
        <f>Sheet1!F65</f>
        <v>0.37598135318768405</v>
      </c>
    </row>
    <row r="286" spans="1:15" ht="12.75">
      <c r="A286">
        <v>72</v>
      </c>
      <c r="B286" s="70">
        <f t="shared" si="9"/>
        <v>3677.087334924954</v>
      </c>
      <c r="C286" s="70">
        <f>A286*Sheet1!D29</f>
        <v>1728</v>
      </c>
      <c r="E286" s="70">
        <f t="shared" si="10"/>
        <v>1949.0873349249541</v>
      </c>
      <c r="O286" s="70">
        <f>Sheet1!F65</f>
        <v>0.37598135318768405</v>
      </c>
    </row>
    <row r="287" spans="1:15" ht="12.75">
      <c r="A287">
        <v>73</v>
      </c>
      <c r="B287" s="70">
        <f t="shared" si="9"/>
        <v>3755.6046311371683</v>
      </c>
      <c r="C287" s="70">
        <f>A287*Sheet1!D29</f>
        <v>1752</v>
      </c>
      <c r="E287" s="70">
        <f t="shared" si="10"/>
        <v>2003.6046311371683</v>
      </c>
      <c r="O287" s="70">
        <f>Sheet1!F65</f>
        <v>0.37598135318768405</v>
      </c>
    </row>
    <row r="288" spans="1:15" ht="12.75">
      <c r="A288">
        <v>74</v>
      </c>
      <c r="B288" s="70">
        <f t="shared" si="9"/>
        <v>3834.873890055758</v>
      </c>
      <c r="C288" s="70">
        <f>A288*Sheet1!D29</f>
        <v>1776</v>
      </c>
      <c r="E288" s="70">
        <f t="shared" si="10"/>
        <v>2058.873890055758</v>
      </c>
      <c r="O288" s="70">
        <f>Sheet1!F65</f>
        <v>0.37598135318768405</v>
      </c>
    </row>
    <row r="289" spans="1:15" ht="12.75">
      <c r="A289">
        <v>75</v>
      </c>
      <c r="B289" s="70">
        <f t="shared" si="9"/>
        <v>3914.895111680723</v>
      </c>
      <c r="C289" s="70">
        <f>A289*Sheet1!D29</f>
        <v>1800</v>
      </c>
      <c r="E289" s="70">
        <f t="shared" si="10"/>
        <v>2114.895111680723</v>
      </c>
      <c r="O289" s="70">
        <f>Sheet1!F65</f>
        <v>0.37598135318768405</v>
      </c>
    </row>
    <row r="290" spans="1:15" ht="12.75">
      <c r="A290">
        <v>76</v>
      </c>
      <c r="B290" s="70">
        <f t="shared" si="9"/>
        <v>3995.668296012063</v>
      </c>
      <c r="C290" s="70">
        <f>A290*Sheet1!D29</f>
        <v>1824</v>
      </c>
      <c r="E290" s="70">
        <f t="shared" si="10"/>
        <v>2171.668296012063</v>
      </c>
      <c r="O290" s="70">
        <f>Sheet1!F65</f>
        <v>0.37598135318768405</v>
      </c>
    </row>
    <row r="291" spans="1:15" ht="12.75">
      <c r="A291">
        <v>77</v>
      </c>
      <c r="B291" s="70">
        <f t="shared" si="9"/>
        <v>4077.1934430497786</v>
      </c>
      <c r="C291" s="70">
        <f>A291*Sheet1!D29</f>
        <v>1848</v>
      </c>
      <c r="E291" s="70">
        <f t="shared" si="10"/>
        <v>2229.1934430497786</v>
      </c>
      <c r="O291" s="70">
        <f>Sheet1!F65</f>
        <v>0.37598135318768405</v>
      </c>
    </row>
    <row r="292" spans="1:15" ht="12.75">
      <c r="A292">
        <v>78</v>
      </c>
      <c r="B292" s="70">
        <f t="shared" si="9"/>
        <v>4159.4705527938695</v>
      </c>
      <c r="C292" s="70">
        <f>A292*Sheet1!D29</f>
        <v>1872</v>
      </c>
      <c r="E292" s="70">
        <f t="shared" si="10"/>
        <v>2287.47055279387</v>
      </c>
      <c r="O292" s="70">
        <f>Sheet1!F65</f>
        <v>0.37598135318768405</v>
      </c>
    </row>
    <row r="293" spans="1:15" ht="12.75">
      <c r="A293">
        <v>79</v>
      </c>
      <c r="B293" s="70">
        <f t="shared" si="9"/>
        <v>4242.499625244336</v>
      </c>
      <c r="C293" s="70">
        <f>A293*Sheet1!D29</f>
        <v>1896</v>
      </c>
      <c r="E293" s="70">
        <f t="shared" si="10"/>
        <v>2346.499625244336</v>
      </c>
      <c r="O293" s="70">
        <f>Sheet1!F65</f>
        <v>0.37598135318768405</v>
      </c>
    </row>
    <row r="294" spans="1:15" ht="12.75">
      <c r="A294">
        <v>80</v>
      </c>
      <c r="B294" s="70">
        <f t="shared" si="9"/>
        <v>4326.2806604011785</v>
      </c>
      <c r="C294" s="70">
        <f>A294*Sheet1!D29</f>
        <v>1920</v>
      </c>
      <c r="E294" s="70">
        <f t="shared" si="10"/>
        <v>2406.280660401178</v>
      </c>
      <c r="O294" s="70">
        <f>Sheet1!F65</f>
        <v>0.37598135318768405</v>
      </c>
    </row>
    <row r="295" spans="1:15" ht="12.75">
      <c r="A295">
        <v>81</v>
      </c>
      <c r="B295" s="70">
        <f t="shared" si="9"/>
        <v>4410.813658264395</v>
      </c>
      <c r="C295" s="70">
        <f>A295*Sheet1!D29</f>
        <v>1944</v>
      </c>
      <c r="E295" s="70">
        <f t="shared" si="10"/>
        <v>2466.813658264395</v>
      </c>
      <c r="O295" s="70">
        <f>Sheet1!F65</f>
        <v>0.37598135318768405</v>
      </c>
    </row>
    <row r="296" spans="1:15" ht="12.75">
      <c r="A296">
        <v>82</v>
      </c>
      <c r="B296" s="70">
        <f t="shared" si="9"/>
        <v>4496.0986188339875</v>
      </c>
      <c r="C296" s="70">
        <f>A296*Sheet1!D29</f>
        <v>1968</v>
      </c>
      <c r="E296" s="70">
        <f t="shared" si="10"/>
        <v>2528.0986188339875</v>
      </c>
      <c r="O296" s="70">
        <f>Sheet1!F65</f>
        <v>0.37598135318768405</v>
      </c>
    </row>
    <row r="297" spans="1:15" ht="12.75">
      <c r="A297">
        <v>83</v>
      </c>
      <c r="B297" s="70">
        <f t="shared" si="9"/>
        <v>4582.135542109956</v>
      </c>
      <c r="C297" s="70">
        <f>A297*Sheet1!D29</f>
        <v>1992</v>
      </c>
      <c r="E297" s="70">
        <f t="shared" si="10"/>
        <v>2590.1355421099556</v>
      </c>
      <c r="O297" s="70">
        <f>Sheet1!F65</f>
        <v>0.37598135318768405</v>
      </c>
    </row>
    <row r="298" spans="1:15" ht="12.75">
      <c r="A298">
        <v>84</v>
      </c>
      <c r="B298" s="70">
        <f t="shared" si="9"/>
        <v>4668.9244280922985</v>
      </c>
      <c r="C298" s="70">
        <f>A298*Sheet1!D29</f>
        <v>2016</v>
      </c>
      <c r="E298" s="70">
        <f t="shared" si="10"/>
        <v>2652.9244280922985</v>
      </c>
      <c r="O298" s="70">
        <f>Sheet1!F65</f>
        <v>0.37598135318768405</v>
      </c>
    </row>
    <row r="299" spans="1:15" ht="12.75">
      <c r="A299">
        <v>85</v>
      </c>
      <c r="B299" s="70">
        <f t="shared" si="9"/>
        <v>4756.465276781017</v>
      </c>
      <c r="C299" s="70">
        <f>A299*Sheet1!D29</f>
        <v>2040</v>
      </c>
      <c r="E299" s="70">
        <f t="shared" si="10"/>
        <v>2716.465276781017</v>
      </c>
      <c r="O299" s="70">
        <f>Sheet1!F65</f>
        <v>0.37598135318768405</v>
      </c>
    </row>
    <row r="300" spans="1:15" ht="12.75">
      <c r="A300">
        <v>86</v>
      </c>
      <c r="B300" s="70">
        <f t="shared" si="9"/>
        <v>4844.758088176111</v>
      </c>
      <c r="C300" s="70">
        <f>A300*Sheet1!D29</f>
        <v>2064</v>
      </c>
      <c r="E300" s="70">
        <f t="shared" si="10"/>
        <v>2780.7580881761114</v>
      </c>
      <c r="O300" s="70">
        <f>Sheet1!F65</f>
        <v>0.37598135318768405</v>
      </c>
    </row>
    <row r="301" spans="1:15" ht="12.75">
      <c r="A301">
        <v>87</v>
      </c>
      <c r="B301" s="70">
        <f t="shared" si="9"/>
        <v>4933.80286227758</v>
      </c>
      <c r="C301" s="70">
        <f>A301*Sheet1!D29</f>
        <v>2088</v>
      </c>
      <c r="E301" s="70">
        <f t="shared" si="10"/>
        <v>2845.8028622775805</v>
      </c>
      <c r="O301" s="70">
        <f>Sheet1!F65</f>
        <v>0.37598135318768405</v>
      </c>
    </row>
    <row r="302" spans="1:15" ht="12.75">
      <c r="A302">
        <v>88</v>
      </c>
      <c r="B302" s="70">
        <f t="shared" si="9"/>
        <v>5023.599599085425</v>
      </c>
      <c r="C302" s="70">
        <f>A302*Sheet1!D29</f>
        <v>2112</v>
      </c>
      <c r="E302" s="70">
        <f t="shared" si="10"/>
        <v>2911.5995990854253</v>
      </c>
      <c r="O302" s="70">
        <f>Sheet1!F65</f>
        <v>0.37598135318768405</v>
      </c>
    </row>
    <row r="303" spans="1:15" ht="12.75">
      <c r="A303">
        <v>89</v>
      </c>
      <c r="B303" s="70">
        <f t="shared" si="9"/>
        <v>5114.148298599645</v>
      </c>
      <c r="C303" s="70">
        <f>A303*Sheet1!D29</f>
        <v>2136</v>
      </c>
      <c r="E303" s="70">
        <f t="shared" si="10"/>
        <v>2978.1482985996454</v>
      </c>
      <c r="O303" s="70">
        <f>Sheet1!F65</f>
        <v>0.37598135318768405</v>
      </c>
    </row>
    <row r="304" spans="1:15" ht="12.75">
      <c r="A304">
        <v>90</v>
      </c>
      <c r="B304" s="70">
        <f t="shared" si="9"/>
        <v>5205.44896082024</v>
      </c>
      <c r="C304" s="70">
        <f>A304*Sheet1!D29</f>
        <v>2160</v>
      </c>
      <c r="E304" s="70">
        <f t="shared" si="10"/>
        <v>3045.4489608202407</v>
      </c>
      <c r="O304" s="70">
        <f>Sheet1!F65</f>
        <v>0.37598135318768405</v>
      </c>
    </row>
    <row r="305" spans="1:15" ht="12.75">
      <c r="A305">
        <v>91</v>
      </c>
      <c r="B305" s="70">
        <f t="shared" si="9"/>
        <v>5297.501585747212</v>
      </c>
      <c r="C305" s="70">
        <f>A305*Sheet1!D29</f>
        <v>2184</v>
      </c>
      <c r="E305" s="70">
        <f t="shared" si="10"/>
        <v>3113.5015857472117</v>
      </c>
      <c r="O305" s="70">
        <f>Sheet1!F65</f>
        <v>0.37598135318768405</v>
      </c>
    </row>
    <row r="306" spans="1:15" ht="12.75">
      <c r="A306">
        <v>92</v>
      </c>
      <c r="B306" s="70">
        <f t="shared" si="9"/>
        <v>5390.306173380558</v>
      </c>
      <c r="C306" s="70">
        <f>A306*Sheet1!D29</f>
        <v>2208</v>
      </c>
      <c r="E306" s="70">
        <f t="shared" si="10"/>
        <v>3182.306173380558</v>
      </c>
      <c r="O306" s="70">
        <f>Sheet1!F65</f>
        <v>0.37598135318768405</v>
      </c>
    </row>
    <row r="307" spans="1:15" ht="12.75">
      <c r="A307">
        <v>93</v>
      </c>
      <c r="B307" s="70">
        <f t="shared" si="9"/>
        <v>5483.86272372028</v>
      </c>
      <c r="C307" s="70">
        <f>A307*Sheet1!D29</f>
        <v>2232</v>
      </c>
      <c r="E307" s="70">
        <f t="shared" si="10"/>
        <v>3251.8627237202795</v>
      </c>
      <c r="O307" s="70">
        <f>Sheet1!F65</f>
        <v>0.37598135318768405</v>
      </c>
    </row>
    <row r="308" spans="1:15" ht="12.75">
      <c r="A308">
        <v>94</v>
      </c>
      <c r="B308" s="70">
        <f t="shared" si="9"/>
        <v>5578.171236766377</v>
      </c>
      <c r="C308" s="70">
        <f>A308*Sheet1!D29</f>
        <v>2256</v>
      </c>
      <c r="E308" s="70">
        <f t="shared" si="10"/>
        <v>3322.1712367663763</v>
      </c>
      <c r="O308" s="70">
        <f>Sheet1!F65</f>
        <v>0.37598135318768405</v>
      </c>
    </row>
    <row r="309" spans="1:15" ht="12.75">
      <c r="A309">
        <v>95</v>
      </c>
      <c r="B309" s="70">
        <f t="shared" si="9"/>
        <v>5673.231712518849</v>
      </c>
      <c r="C309" s="70">
        <f>A309*Sheet1!D29</f>
        <v>2280</v>
      </c>
      <c r="E309" s="70">
        <f t="shared" si="10"/>
        <v>3393.231712518849</v>
      </c>
      <c r="O309" s="70">
        <f>Sheet1!F65</f>
        <v>0.37598135318768405</v>
      </c>
    </row>
    <row r="310" spans="1:15" ht="12.75">
      <c r="A310">
        <v>96</v>
      </c>
      <c r="B310" s="70">
        <f t="shared" si="9"/>
        <v>5769.044150977696</v>
      </c>
      <c r="C310" s="70">
        <f>A310*Sheet1!D29</f>
        <v>2304</v>
      </c>
      <c r="E310" s="70">
        <f t="shared" si="10"/>
        <v>3465.044150977696</v>
      </c>
      <c r="O310" s="70">
        <f>Sheet1!F65</f>
        <v>0.37598135318768405</v>
      </c>
    </row>
    <row r="311" spans="1:15" ht="12.75">
      <c r="A311">
        <v>97</v>
      </c>
      <c r="B311" s="70">
        <f t="shared" si="9"/>
        <v>5865.6085521429195</v>
      </c>
      <c r="C311" s="70">
        <f>A311*Sheet1!D29</f>
        <v>2328</v>
      </c>
      <c r="E311" s="70">
        <f t="shared" si="10"/>
        <v>3537.608552142919</v>
      </c>
      <c r="O311" s="70">
        <f>Sheet1!F65</f>
        <v>0.37598135318768405</v>
      </c>
    </row>
    <row r="312" spans="1:15" ht="12.75">
      <c r="A312">
        <v>98</v>
      </c>
      <c r="B312" s="70">
        <f t="shared" si="9"/>
        <v>5962.924916014517</v>
      </c>
      <c r="C312" s="70">
        <f>A312*Sheet1!D29</f>
        <v>2352</v>
      </c>
      <c r="E312" s="70">
        <f t="shared" si="10"/>
        <v>3610.9249160145177</v>
      </c>
      <c r="O312" s="70">
        <f>Sheet1!F65</f>
        <v>0.37598135318768405</v>
      </c>
    </row>
    <row r="313" spans="1:15" ht="12.75">
      <c r="A313">
        <v>99</v>
      </c>
      <c r="B313" s="70">
        <f t="shared" si="9"/>
        <v>6060.993242592491</v>
      </c>
      <c r="C313" s="70">
        <f>A313*Sheet1!D29</f>
        <v>2376</v>
      </c>
      <c r="E313" s="70">
        <f t="shared" si="10"/>
        <v>3684.9932425924912</v>
      </c>
      <c r="O313" s="70">
        <f>Sheet1!F65</f>
        <v>0.37598135318768405</v>
      </c>
    </row>
    <row r="314" spans="1:15" ht="12.75">
      <c r="A314">
        <v>100</v>
      </c>
      <c r="B314" s="70">
        <f t="shared" si="9"/>
        <v>6159.81353187684</v>
      </c>
      <c r="C314" s="70">
        <f>A314*Sheet1!D29</f>
        <v>2400</v>
      </c>
      <c r="E314" s="70">
        <f t="shared" si="10"/>
        <v>3759.8135318768404</v>
      </c>
      <c r="O314" s="70">
        <f>Sheet1!F65</f>
        <v>0.37598135318768405</v>
      </c>
    </row>
    <row r="315" spans="1:15" ht="12.75">
      <c r="A315">
        <v>105</v>
      </c>
      <c r="B315" s="70">
        <f t="shared" si="9"/>
        <v>6665.194418894217</v>
      </c>
      <c r="C315" s="70">
        <f>A315*Sheet1!D29</f>
        <v>2520</v>
      </c>
      <c r="E315" s="70">
        <f t="shared" si="10"/>
        <v>4145.194418894217</v>
      </c>
      <c r="O315" s="70">
        <f>Sheet1!F65</f>
        <v>0.37598135318768405</v>
      </c>
    </row>
    <row r="316" spans="1:15" ht="12.75">
      <c r="A316">
        <v>110</v>
      </c>
      <c r="B316" s="70">
        <f t="shared" si="9"/>
        <v>7189.374373570977</v>
      </c>
      <c r="C316" s="70">
        <f>A316*Sheet1!D29</f>
        <v>2640</v>
      </c>
      <c r="E316" s="70">
        <f t="shared" si="10"/>
        <v>4549.374373570977</v>
      </c>
      <c r="O316" s="70">
        <f>Sheet1!F65</f>
        <v>0.37598135318768405</v>
      </c>
    </row>
    <row r="317" spans="1:15" ht="12.75">
      <c r="A317">
        <v>115</v>
      </c>
      <c r="B317" s="70">
        <f t="shared" si="9"/>
        <v>7732.353395907122</v>
      </c>
      <c r="C317" s="70">
        <f>A317*Sheet1!D29</f>
        <v>2760</v>
      </c>
      <c r="E317" s="70">
        <f t="shared" si="10"/>
        <v>4972.353395907122</v>
      </c>
      <c r="O317" s="70">
        <f>Sheet1!F65</f>
        <v>0.37598135318768405</v>
      </c>
    </row>
    <row r="318" spans="1:15" ht="12.75">
      <c r="A318">
        <v>120</v>
      </c>
      <c r="B318" s="70">
        <f t="shared" si="9"/>
        <v>8294.13148590265</v>
      </c>
      <c r="C318" s="70">
        <f>A318*Sheet1!D29</f>
        <v>2880</v>
      </c>
      <c r="E318" s="70">
        <f t="shared" si="10"/>
        <v>5414.131485902651</v>
      </c>
      <c r="O318" s="70">
        <f>Sheet1!F65</f>
        <v>0.37598135318768405</v>
      </c>
    </row>
    <row r="319" spans="1:15" ht="12.75">
      <c r="A319">
        <v>125</v>
      </c>
      <c r="B319" s="70">
        <f t="shared" si="9"/>
        <v>8874.708643557562</v>
      </c>
      <c r="C319" s="70">
        <f>A319*Sheet1!D29</f>
        <v>3000</v>
      </c>
      <c r="E319" s="70">
        <f t="shared" si="10"/>
        <v>5874.708643557563</v>
      </c>
      <c r="O319" s="70">
        <f>Sheet1!F65</f>
        <v>0.37598135318768405</v>
      </c>
    </row>
    <row r="320" spans="1:15" ht="12.75">
      <c r="A320">
        <v>130</v>
      </c>
      <c r="B320" s="70">
        <f t="shared" si="9"/>
        <v>9474.084868871862</v>
      </c>
      <c r="C320" s="70">
        <f>A320*Sheet1!D29</f>
        <v>3120</v>
      </c>
      <c r="E320" s="70">
        <f t="shared" si="10"/>
        <v>6354.084868871861</v>
      </c>
      <c r="O320" s="70">
        <f>Sheet1!F65</f>
        <v>0.37598135318768405</v>
      </c>
    </row>
    <row r="321" spans="1:15" ht="12.75">
      <c r="A321">
        <v>135</v>
      </c>
      <c r="B321" s="70">
        <f t="shared" si="9"/>
        <v>10092.260161845541</v>
      </c>
      <c r="C321" s="70">
        <f>A321*Sheet1!D29</f>
        <v>3240</v>
      </c>
      <c r="E321" s="70">
        <f t="shared" si="10"/>
        <v>6852.260161845542</v>
      </c>
      <c r="O321" s="70">
        <f>Sheet1!F65</f>
        <v>0.37598135318768405</v>
      </c>
    </row>
    <row r="322" spans="1:15" ht="12.75">
      <c r="A322">
        <v>140</v>
      </c>
      <c r="B322" s="70">
        <f t="shared" si="9"/>
        <v>10729.234522478608</v>
      </c>
      <c r="C322" s="70">
        <f>A322*Sheet1!D29</f>
        <v>3360</v>
      </c>
      <c r="E322" s="70">
        <f t="shared" si="10"/>
        <v>7369.234522478608</v>
      </c>
      <c r="O322" s="70">
        <f>Sheet1!F65</f>
        <v>0.37598135318768405</v>
      </c>
    </row>
    <row r="323" spans="1:15" ht="12.75">
      <c r="A323">
        <v>145</v>
      </c>
      <c r="B323" s="70">
        <f t="shared" si="9"/>
        <v>11385.007950771058</v>
      </c>
      <c r="C323" s="70">
        <f>A323*Sheet1!D29</f>
        <v>3480</v>
      </c>
      <c r="E323" s="70">
        <f t="shared" si="10"/>
        <v>7905.007950771057</v>
      </c>
      <c r="O323" s="70">
        <f>Sheet1!F65</f>
        <v>0.37598135318768405</v>
      </c>
    </row>
    <row r="324" spans="1:15" ht="12.75">
      <c r="A324">
        <v>150</v>
      </c>
      <c r="B324" s="70">
        <f t="shared" si="9"/>
        <v>12059.580446722892</v>
      </c>
      <c r="C324" s="70">
        <f>A324*Sheet1!D29</f>
        <v>3600</v>
      </c>
      <c r="E324" s="70">
        <f t="shared" si="10"/>
        <v>8459.580446722892</v>
      </c>
      <c r="O324" s="70">
        <f>Sheet1!F65</f>
        <v>0.37598135318768405</v>
      </c>
    </row>
    <row r="325" spans="1:15" ht="12.75">
      <c r="A325">
        <v>155</v>
      </c>
      <c r="B325" s="70">
        <f aca="true" t="shared" si="11" ref="B325:B334">C325+E325</f>
        <v>12752.95201033411</v>
      </c>
      <c r="C325" s="70">
        <f>A325*Sheet1!D29</f>
        <v>3720</v>
      </c>
      <c r="E325" s="70">
        <f aca="true" t="shared" si="12" ref="E325:E334">(A325*A325)*O325</f>
        <v>9032.95201033411</v>
      </c>
      <c r="O325" s="70">
        <f>Sheet1!F65</f>
        <v>0.37598135318768405</v>
      </c>
    </row>
    <row r="326" spans="1:15" ht="12.75">
      <c r="A326">
        <v>160</v>
      </c>
      <c r="B326" s="70">
        <f t="shared" si="11"/>
        <v>13465.122641604712</v>
      </c>
      <c r="C326" s="70">
        <f>A326*Sheet1!D29</f>
        <v>3840</v>
      </c>
      <c r="E326" s="70">
        <f t="shared" si="12"/>
        <v>9625.122641604712</v>
      </c>
      <c r="O326" s="70">
        <f>Sheet1!F65</f>
        <v>0.37598135318768405</v>
      </c>
    </row>
    <row r="327" spans="1:15" ht="12.75">
      <c r="A327">
        <v>165</v>
      </c>
      <c r="B327" s="70">
        <f t="shared" si="11"/>
        <v>14196.092340534698</v>
      </c>
      <c r="C327" s="70">
        <f>A327*Sheet1!D29</f>
        <v>3960</v>
      </c>
      <c r="E327" s="70">
        <f t="shared" si="12"/>
        <v>10236.092340534698</v>
      </c>
      <c r="O327" s="70">
        <f>Sheet1!F65</f>
        <v>0.37598135318768405</v>
      </c>
    </row>
    <row r="328" spans="1:15" ht="12.75">
      <c r="A328">
        <v>170</v>
      </c>
      <c r="B328" s="70">
        <f t="shared" si="11"/>
        <v>14945.861107124068</v>
      </c>
      <c r="C328" s="70">
        <f>A328*Sheet1!D29</f>
        <v>4080</v>
      </c>
      <c r="E328" s="70">
        <f t="shared" si="12"/>
        <v>10865.861107124068</v>
      </c>
      <c r="O328" s="70">
        <f>Sheet1!F65</f>
        <v>0.37598135318768405</v>
      </c>
    </row>
    <row r="329" spans="1:15" ht="12.75">
      <c r="A329">
        <v>175</v>
      </c>
      <c r="B329" s="70">
        <f t="shared" si="11"/>
        <v>15714.428941372824</v>
      </c>
      <c r="C329" s="70">
        <f>A329*Sheet1!D29</f>
        <v>4200</v>
      </c>
      <c r="E329" s="70">
        <f t="shared" si="12"/>
        <v>11514.428941372824</v>
      </c>
      <c r="O329" s="70">
        <f>Sheet1!F65</f>
        <v>0.37598135318768405</v>
      </c>
    </row>
    <row r="330" spans="1:15" ht="12.75">
      <c r="A330">
        <v>180</v>
      </c>
      <c r="B330" s="70">
        <f t="shared" si="11"/>
        <v>16501.79584328096</v>
      </c>
      <c r="C330" s="70">
        <f>A330*Sheet1!D29</f>
        <v>4320</v>
      </c>
      <c r="E330" s="70">
        <f t="shared" si="12"/>
        <v>12181.795843280963</v>
      </c>
      <c r="O330" s="70">
        <f>Sheet1!F65</f>
        <v>0.37598135318768405</v>
      </c>
    </row>
    <row r="331" spans="1:15" ht="12.75">
      <c r="A331">
        <v>185</v>
      </c>
      <c r="B331" s="70">
        <f t="shared" si="11"/>
        <v>17307.961812848487</v>
      </c>
      <c r="C331" s="70">
        <f>A331*Sheet1!D29</f>
        <v>4440</v>
      </c>
      <c r="E331" s="70">
        <f t="shared" si="12"/>
        <v>12867.961812848487</v>
      </c>
      <c r="O331" s="70">
        <f>Sheet1!F65</f>
        <v>0.37598135318768405</v>
      </c>
    </row>
    <row r="332" spans="1:15" ht="12.75">
      <c r="A332">
        <v>190</v>
      </c>
      <c r="B332" s="70">
        <f t="shared" si="11"/>
        <v>18132.926850075397</v>
      </c>
      <c r="C332" s="70">
        <f>A332*Sheet1!D29</f>
        <v>4560</v>
      </c>
      <c r="E332" s="70">
        <f t="shared" si="12"/>
        <v>13572.926850075395</v>
      </c>
      <c r="O332" s="70">
        <f>Sheet1!F65</f>
        <v>0.37598135318768405</v>
      </c>
    </row>
    <row r="333" spans="1:15" ht="12.75">
      <c r="A333">
        <v>195</v>
      </c>
      <c r="B333" s="70">
        <f t="shared" si="11"/>
        <v>18976.690954961687</v>
      </c>
      <c r="C333" s="70">
        <f>A333*Sheet1!D29</f>
        <v>4680</v>
      </c>
      <c r="E333" s="70">
        <f t="shared" si="12"/>
        <v>14296.690954961687</v>
      </c>
      <c r="O333" s="70">
        <f>Sheet1!F65</f>
        <v>0.37598135318768405</v>
      </c>
    </row>
    <row r="334" spans="1:15" ht="12.75">
      <c r="A334">
        <v>200</v>
      </c>
      <c r="B334" s="70">
        <f t="shared" si="11"/>
        <v>19839.25412750736</v>
      </c>
      <c r="C334" s="70">
        <f>A334*Sheet1!D29</f>
        <v>4800</v>
      </c>
      <c r="E334" s="70">
        <f t="shared" si="12"/>
        <v>15039.254127507362</v>
      </c>
      <c r="O334" s="70">
        <f>Sheet1!F65</f>
        <v>0.37598135318768405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34"/>
  <sheetViews>
    <sheetView workbookViewId="0" topLeftCell="A1">
      <selection activeCell="J11" sqref="J11"/>
    </sheetView>
  </sheetViews>
  <sheetFormatPr defaultColWidth="9.14062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4" width="11.421875" style="0" customWidth="1"/>
    <col min="15" max="15" width="11.421875" style="70" customWidth="1"/>
    <col min="16" max="16384" width="11.421875" style="0" customWidth="1"/>
  </cols>
  <sheetData>
    <row r="3" spans="1:15" ht="12.75">
      <c r="A3" t="s">
        <v>116</v>
      </c>
      <c r="B3" t="s">
        <v>117</v>
      </c>
      <c r="C3" t="s">
        <v>118</v>
      </c>
      <c r="E3" t="s">
        <v>119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  <c r="O3" s="70" t="s">
        <v>126</v>
      </c>
    </row>
    <row r="5" spans="1:16" ht="12.75">
      <c r="A5">
        <v>0.1</v>
      </c>
      <c r="B5" s="70">
        <f aca="true" t="shared" si="0" ref="B5:B68">C5+E5</f>
        <v>2.4021710572091255</v>
      </c>
      <c r="C5" s="70">
        <f>A5*Sheet1!D29</f>
        <v>2.4000000000000004</v>
      </c>
      <c r="E5" s="70">
        <f aca="true" t="shared" si="1" ref="E5:E68">(A5*A5)*O5</f>
        <v>0.002171057209125346</v>
      </c>
      <c r="I5" s="113"/>
      <c r="O5" s="113">
        <f>Sheet1!F67</f>
        <v>0.21710572091253458</v>
      </c>
      <c r="P5" s="113"/>
    </row>
    <row r="6" spans="1:15" ht="12.75">
      <c r="A6">
        <v>0.2</v>
      </c>
      <c r="B6" s="70">
        <f t="shared" si="0"/>
        <v>4.808684228836502</v>
      </c>
      <c r="C6" s="70">
        <f>A6*Sheet1!D29</f>
        <v>4.800000000000001</v>
      </c>
      <c r="E6" s="70">
        <f t="shared" si="1"/>
        <v>0.008684228836501384</v>
      </c>
      <c r="I6" s="113"/>
      <c r="O6" s="113">
        <f>Sheet1!F67</f>
        <v>0.21710572091253458</v>
      </c>
    </row>
    <row r="7" spans="1:15" ht="12.75">
      <c r="A7">
        <v>0.3</v>
      </c>
      <c r="B7" s="70">
        <f t="shared" si="0"/>
        <v>7.219539514882127</v>
      </c>
      <c r="C7" s="70">
        <f>A7*Sheet1!D29</f>
        <v>7.199999999999999</v>
      </c>
      <c r="E7" s="70">
        <f t="shared" si="1"/>
        <v>0.01953951488212811</v>
      </c>
      <c r="H7">
        <v>2</v>
      </c>
      <c r="I7" s="113">
        <f>(0.5*Sheet1!D73*(3.141593*((Sheet1!D7/2)*(Sheet1!D7/2)))*(H7*H7*H7)*(Sheet1!D74/100))</f>
        <v>7.79014533024</v>
      </c>
      <c r="J7" s="70">
        <f>VLOOKUP(I7,B5:C334,2,TRUE)</f>
        <v>7.199999999999999</v>
      </c>
      <c r="K7" s="70">
        <f>J7/Sheet1!D29*Sheet1!D75</f>
        <v>0.42</v>
      </c>
      <c r="L7" s="70">
        <f aca="true" t="shared" si="2" ref="L7:L27">J7-K7</f>
        <v>6.779999999999999</v>
      </c>
      <c r="O7" s="113">
        <f>Sheet1!F67</f>
        <v>0.21710572091253458</v>
      </c>
    </row>
    <row r="8" spans="1:15" ht="12.75">
      <c r="A8">
        <v>0.4</v>
      </c>
      <c r="B8" s="70">
        <f t="shared" si="0"/>
        <v>9.634736915346007</v>
      </c>
      <c r="C8" s="70">
        <f>A8*Sheet1!D29</f>
        <v>9.600000000000001</v>
      </c>
      <c r="E8" s="70">
        <f t="shared" si="1"/>
        <v>0.03473691534600554</v>
      </c>
      <c r="H8">
        <v>2.5</v>
      </c>
      <c r="I8" s="113">
        <f>(0.5*Sheet1!D73*(3.141593*((Sheet1!D7/2)*(Sheet1!D7/2)))*(H8*H8*H8)*(Sheet1!D74/100))</f>
        <v>15.215127598125</v>
      </c>
      <c r="J8" s="70">
        <f>VLOOKUP(I8,B5:C334,2,TRUE)</f>
        <v>14.399999999999999</v>
      </c>
      <c r="K8" s="70">
        <f>J8/Sheet1!D29*Sheet1!D75</f>
        <v>0.84</v>
      </c>
      <c r="L8" s="70">
        <f t="shared" si="2"/>
        <v>13.559999999999999</v>
      </c>
      <c r="O8" s="113">
        <f>Sheet1!F67</f>
        <v>0.21710572091253458</v>
      </c>
    </row>
    <row r="9" spans="1:15" ht="12.75">
      <c r="A9">
        <v>0.5</v>
      </c>
      <c r="B9" s="70">
        <f t="shared" si="0"/>
        <v>12.054276430228134</v>
      </c>
      <c r="C9" s="70">
        <f>A9*Sheet1!D29</f>
        <v>12</v>
      </c>
      <c r="E9" s="70">
        <f t="shared" si="1"/>
        <v>0.054276430228133644</v>
      </c>
      <c r="H9">
        <v>3</v>
      </c>
      <c r="I9" s="113">
        <f>(0.5*Sheet1!D73*(3.141593*((Sheet1!D7/2)*(Sheet1!D7/2)))*(H9*H9*H9)*(Sheet1!D74/100))</f>
        <v>26.29174048956</v>
      </c>
      <c r="J9" s="70">
        <f>VLOOKUP(I9,B5:C334,2,TRUE)</f>
        <v>24</v>
      </c>
      <c r="K9" s="70">
        <f>J9/Sheet1!D29*Sheet1!D75</f>
        <v>1.4</v>
      </c>
      <c r="L9" s="70">
        <f t="shared" si="2"/>
        <v>22.6</v>
      </c>
      <c r="O9" s="113">
        <f>Sheet1!F67</f>
        <v>0.21710572091253458</v>
      </c>
    </row>
    <row r="10" spans="1:15" ht="12.75">
      <c r="A10">
        <v>0.6</v>
      </c>
      <c r="B10" s="70">
        <f t="shared" si="0"/>
        <v>14.47815805952851</v>
      </c>
      <c r="C10" s="70">
        <f>A10*Sheet1!D29</f>
        <v>14.399999999999999</v>
      </c>
      <c r="E10" s="70">
        <f t="shared" si="1"/>
        <v>0.07815805952851244</v>
      </c>
      <c r="H10">
        <v>3.5</v>
      </c>
      <c r="I10" s="113">
        <f>(0.5*Sheet1!D73*(3.141593*((Sheet1!D7/2)*(Sheet1!D7/2)))*(H10*H10*H10)*(Sheet1!D74/100))</f>
        <v>41.750310129255</v>
      </c>
      <c r="J10" s="70">
        <f>VLOOKUP(I10,B5:C334,2,TRUE)</f>
        <v>40.8</v>
      </c>
      <c r="K10" s="70">
        <f>J10/Sheet1!D29*Sheet1!D75</f>
        <v>2.38</v>
      </c>
      <c r="L10" s="70">
        <f t="shared" si="2"/>
        <v>38.419999999999995</v>
      </c>
      <c r="O10" s="113">
        <f>Sheet1!F67</f>
        <v>0.21710572091253458</v>
      </c>
    </row>
    <row r="11" spans="1:15" ht="12.75">
      <c r="A11">
        <v>0.7</v>
      </c>
      <c r="B11" s="70">
        <f t="shared" si="0"/>
        <v>16.90638180324714</v>
      </c>
      <c r="C11" s="70">
        <f>A11*Sheet1!D29</f>
        <v>16.799999999999997</v>
      </c>
      <c r="E11" s="70">
        <f t="shared" si="1"/>
        <v>0.10638180324714193</v>
      </c>
      <c r="H11">
        <v>4</v>
      </c>
      <c r="I11" s="113">
        <f>(0.5*Sheet1!D73*(3.141593*((Sheet1!D7/2)*(Sheet1!D7/2)))*(H11*H11*H11)*(Sheet1!D74/100))</f>
        <v>62.32116264192</v>
      </c>
      <c r="J11" s="70">
        <f>VLOOKUP(I11,B5:C334,2,TRUE)</f>
        <v>60</v>
      </c>
      <c r="K11" s="70">
        <f>J11/Sheet1!D29*Sheet1!D75</f>
        <v>3.5</v>
      </c>
      <c r="L11" s="70">
        <f t="shared" si="2"/>
        <v>56.5</v>
      </c>
      <c r="O11" s="113">
        <f>Sheet1!F67</f>
        <v>0.21710572091253458</v>
      </c>
    </row>
    <row r="12" spans="1:15" ht="12.75">
      <c r="A12">
        <v>0.8</v>
      </c>
      <c r="B12" s="70">
        <f t="shared" si="0"/>
        <v>19.338947661384026</v>
      </c>
      <c r="C12" s="70">
        <f>A12*Sheet1!D29</f>
        <v>19.200000000000003</v>
      </c>
      <c r="E12" s="70">
        <f t="shared" si="1"/>
        <v>0.13894766138402215</v>
      </c>
      <c r="H12">
        <v>4.5</v>
      </c>
      <c r="I12" s="113">
        <f>(0.5*Sheet1!D73*(3.141593*((Sheet1!D7/2)*(Sheet1!D7/2)))*(H12*H12*H12)*(Sheet1!D74/100))</f>
        <v>88.734624152265</v>
      </c>
      <c r="J12" s="70">
        <f>VLOOKUP(I12,B5:C334,2,TRUE)</f>
        <v>84</v>
      </c>
      <c r="K12" s="70">
        <f>J12/Sheet1!D29*Sheet1!D75</f>
        <v>4.8999999999999995</v>
      </c>
      <c r="L12" s="70">
        <f t="shared" si="2"/>
        <v>79.1</v>
      </c>
      <c r="O12" s="113">
        <f>Sheet1!F67</f>
        <v>0.21710572091253458</v>
      </c>
    </row>
    <row r="13" spans="1:15" ht="12.75">
      <c r="A13">
        <v>0.9</v>
      </c>
      <c r="B13" s="70">
        <f t="shared" si="0"/>
        <v>21.775855633939155</v>
      </c>
      <c r="C13" s="70">
        <f>A13*Sheet1!D29</f>
        <v>21.6</v>
      </c>
      <c r="E13" s="70">
        <f t="shared" si="1"/>
        <v>0.17585563393915302</v>
      </c>
      <c r="H13">
        <v>5</v>
      </c>
      <c r="I13" s="113">
        <f>(0.5*Sheet1!D73*(3.141593*((Sheet1!D7/2)*(Sheet1!D7/2)))*(H13*H13*H13)*(Sheet1!D74/100))</f>
        <v>121.721020785</v>
      </c>
      <c r="J13" s="70">
        <f>VLOOKUP(I13,B5:C334,2,TRUE)</f>
        <v>115.19999999999999</v>
      </c>
      <c r="K13" s="70">
        <f>J13/Sheet1!D29*Sheet1!D75</f>
        <v>6.72</v>
      </c>
      <c r="L13" s="70">
        <f t="shared" si="2"/>
        <v>108.47999999999999</v>
      </c>
      <c r="O13" s="113">
        <f>Sheet1!F67</f>
        <v>0.21710572091253458</v>
      </c>
    </row>
    <row r="14" spans="1:15" ht="12.75">
      <c r="A14">
        <v>1</v>
      </c>
      <c r="B14" s="70">
        <f t="shared" si="0"/>
        <v>24.217105720912535</v>
      </c>
      <c r="C14" s="70">
        <f>A14*Sheet1!D29</f>
        <v>24</v>
      </c>
      <c r="E14" s="70">
        <f t="shared" si="1"/>
        <v>0.21710572091253458</v>
      </c>
      <c r="H14">
        <v>5.5</v>
      </c>
      <c r="I14" s="113">
        <f>(0.5*Sheet1!D73*(3.141593*((Sheet1!D7/2)*(Sheet1!D7/2)))*(H14*H14*H14)*(Sheet1!D74/100))</f>
        <v>162.01067866483498</v>
      </c>
      <c r="J14" s="70">
        <f>VLOOKUP(I14,B5:C334,2,TRUE)</f>
        <v>151.2</v>
      </c>
      <c r="K14" s="70">
        <f>J14/Sheet1!D29*Sheet1!D75</f>
        <v>8.819999999999999</v>
      </c>
      <c r="L14" s="70">
        <f t="shared" si="2"/>
        <v>142.38</v>
      </c>
      <c r="O14" s="113">
        <f>Sheet1!F67</f>
        <v>0.21710572091253458</v>
      </c>
    </row>
    <row r="15" spans="1:15" ht="12.75">
      <c r="A15">
        <v>1.1</v>
      </c>
      <c r="B15" s="70">
        <f t="shared" si="0"/>
        <v>26.66269792230417</v>
      </c>
      <c r="C15" s="70">
        <f>A15*Sheet1!D29</f>
        <v>26.400000000000002</v>
      </c>
      <c r="E15" s="70">
        <f t="shared" si="1"/>
        <v>0.2626979223041669</v>
      </c>
      <c r="H15">
        <v>6</v>
      </c>
      <c r="I15" s="113">
        <f>(0.5*Sheet1!D73*(3.141593*((Sheet1!D7/2)*(Sheet1!D7/2)))*(H15*H15*H15)*(Sheet1!D74/100))</f>
        <v>210.33392391648</v>
      </c>
      <c r="J15" s="70">
        <f>VLOOKUP(I15,B5:C334,2,TRUE)</f>
        <v>194.39999999999998</v>
      </c>
      <c r="K15" s="70">
        <f>J15/Sheet1!D29*Sheet1!D75</f>
        <v>11.339999999999998</v>
      </c>
      <c r="L15" s="70">
        <f t="shared" si="2"/>
        <v>183.05999999999997</v>
      </c>
      <c r="O15" s="113">
        <f>Sheet1!F67</f>
        <v>0.21710572091253458</v>
      </c>
    </row>
    <row r="16" spans="1:15" ht="12.75">
      <c r="A16">
        <v>1.2</v>
      </c>
      <c r="B16" s="70">
        <f t="shared" si="0"/>
        <v>29.112632238114045</v>
      </c>
      <c r="C16" s="70">
        <f>A16*Sheet1!D29</f>
        <v>28.799999999999997</v>
      </c>
      <c r="E16" s="70">
        <f t="shared" si="1"/>
        <v>0.3126322381140498</v>
      </c>
      <c r="H16">
        <v>6.5</v>
      </c>
      <c r="I16" s="113">
        <f>(0.5*Sheet1!D73*(3.141593*((Sheet1!D7/2)*(Sheet1!D7/2)))*(H16*H16*H16)*(Sheet1!D74/100))</f>
        <v>267.421082664645</v>
      </c>
      <c r="J16" s="70">
        <f>VLOOKUP(I16,B5:C334,2,TRUE)</f>
        <v>244.79999999999998</v>
      </c>
      <c r="K16" s="70">
        <f>J16/Sheet1!D29*Sheet1!D75</f>
        <v>14.279999999999998</v>
      </c>
      <c r="L16" s="70">
        <f t="shared" si="2"/>
        <v>230.51999999999998</v>
      </c>
      <c r="O16" s="113">
        <f>Sheet1!F67</f>
        <v>0.21710572091253458</v>
      </c>
    </row>
    <row r="17" spans="1:15" ht="12.75">
      <c r="A17">
        <v>1.3</v>
      </c>
      <c r="B17" s="70">
        <f t="shared" si="0"/>
        <v>31.566908668342187</v>
      </c>
      <c r="C17" s="70">
        <f>A17*Sheet1!D29</f>
        <v>31.200000000000003</v>
      </c>
      <c r="E17" s="70">
        <f t="shared" si="1"/>
        <v>0.3669086683421835</v>
      </c>
      <c r="H17">
        <v>7</v>
      </c>
      <c r="I17" s="113">
        <f>(0.5*Sheet1!D73*(3.141593*((Sheet1!D7/2)*(Sheet1!D7/2)))*(H17*H17*H17)*(Sheet1!D74/100))</f>
        <v>334.00248103404</v>
      </c>
      <c r="J17" s="70">
        <f>VLOOKUP(I17,B5:C334,2,TRUE)</f>
        <v>300</v>
      </c>
      <c r="K17" s="70">
        <f>J17/Sheet1!D29*Sheet1!D75</f>
        <v>17.5</v>
      </c>
      <c r="L17" s="70">
        <f t="shared" si="2"/>
        <v>282.5</v>
      </c>
      <c r="O17" s="113">
        <f>Sheet1!F67</f>
        <v>0.21710572091253458</v>
      </c>
    </row>
    <row r="18" spans="1:15" ht="12.75">
      <c r="A18">
        <v>1.4</v>
      </c>
      <c r="B18" s="70">
        <f t="shared" si="0"/>
        <v>34.025527212988564</v>
      </c>
      <c r="C18" s="70">
        <f>A18*Sheet1!D29</f>
        <v>33.599999999999994</v>
      </c>
      <c r="E18" s="70">
        <f t="shared" si="1"/>
        <v>0.4255272129885677</v>
      </c>
      <c r="H18">
        <v>7.5</v>
      </c>
      <c r="I18" s="113">
        <f>(0.5*Sheet1!D73*(3.141593*((Sheet1!D7/2)*(Sheet1!D7/2)))*(H18*H18*H18)*(Sheet1!D74/100))</f>
        <v>410.80844514937496</v>
      </c>
      <c r="J18" s="70">
        <f>VLOOKUP(I18,B5:C334,2,TRUE)</f>
        <v>360</v>
      </c>
      <c r="K18" s="70">
        <f>J18/Sheet1!D29*Sheet1!D75</f>
        <v>21</v>
      </c>
      <c r="L18" s="70">
        <f t="shared" si="2"/>
        <v>339</v>
      </c>
      <c r="O18" s="113">
        <f>Sheet1!F67</f>
        <v>0.21710572091253458</v>
      </c>
    </row>
    <row r="19" spans="1:15" ht="12.75">
      <c r="A19">
        <v>1.5</v>
      </c>
      <c r="B19" s="70">
        <f t="shared" si="0"/>
        <v>36.488487872053206</v>
      </c>
      <c r="C19" s="70">
        <f>A19*Sheet1!D29</f>
        <v>36</v>
      </c>
      <c r="E19" s="70">
        <f t="shared" si="1"/>
        <v>0.4884878720532028</v>
      </c>
      <c r="H19">
        <v>8</v>
      </c>
      <c r="I19" s="113">
        <f>(0.5*Sheet1!D73*(3.141593*((Sheet1!D7/2)*(Sheet1!D7/2)))*(H19*H19*H19)*(Sheet1!D74/100))</f>
        <v>498.56930113536</v>
      </c>
      <c r="J19" s="70">
        <f>VLOOKUP(I19,B5:C334,2,TRUE)</f>
        <v>427.20000000000005</v>
      </c>
      <c r="K19" s="70">
        <f>J19/Sheet1!D29*Sheet1!D75</f>
        <v>24.919999999999998</v>
      </c>
      <c r="L19" s="70">
        <f t="shared" si="2"/>
        <v>402.28000000000003</v>
      </c>
      <c r="O19" s="113">
        <f>Sheet1!F67</f>
        <v>0.21710572091253458</v>
      </c>
    </row>
    <row r="20" spans="1:15" ht="12.75">
      <c r="A20">
        <v>1.6</v>
      </c>
      <c r="B20" s="70">
        <f t="shared" si="0"/>
        <v>38.9557906455361</v>
      </c>
      <c r="C20" s="70">
        <f>A20*Sheet1!D29</f>
        <v>38.400000000000006</v>
      </c>
      <c r="E20" s="70">
        <f t="shared" si="1"/>
        <v>0.5557906455360886</v>
      </c>
      <c r="H20">
        <v>8.5</v>
      </c>
      <c r="I20" s="113">
        <f>(0.5*Sheet1!D73*(3.141593*((Sheet1!D7/2)*(Sheet1!D7/2)))*(H20*H20*H20)*(Sheet1!D74/100))</f>
        <v>598.015375116705</v>
      </c>
      <c r="J20" s="70">
        <f>VLOOKUP(I20,B5:C334,2,TRUE)</f>
        <v>492</v>
      </c>
      <c r="K20" s="70">
        <f>J20/Sheet1!D29*Sheet1!D75</f>
        <v>28.7</v>
      </c>
      <c r="L20" s="70">
        <f t="shared" si="2"/>
        <v>463.3</v>
      </c>
      <c r="O20" s="113">
        <f>Sheet1!F67</f>
        <v>0.21710572091253458</v>
      </c>
    </row>
    <row r="21" spans="1:15" ht="12.75">
      <c r="A21">
        <v>1.7</v>
      </c>
      <c r="B21" s="70">
        <f t="shared" si="0"/>
        <v>41.42743553343722</v>
      </c>
      <c r="C21" s="70">
        <f>A21*Sheet1!D29</f>
        <v>40.8</v>
      </c>
      <c r="E21" s="70">
        <f t="shared" si="1"/>
        <v>0.6274355334372249</v>
      </c>
      <c r="H21">
        <v>9</v>
      </c>
      <c r="I21" s="113">
        <f>(0.5*Sheet1!D73*(3.141593*((Sheet1!D7/2)*(Sheet1!D7/2)))*(H21*H21*H21)*(Sheet1!D74/100))</f>
        <v>709.87699321812</v>
      </c>
      <c r="J21" s="70">
        <f>VLOOKUP(I21,B5:C334,2,TRUE)</f>
        <v>576</v>
      </c>
      <c r="K21" s="70">
        <f>J21/Sheet1!D29*Sheet1!D75</f>
        <v>33.599999999999994</v>
      </c>
      <c r="L21" s="70">
        <f t="shared" si="2"/>
        <v>542.4</v>
      </c>
      <c r="O21" s="113">
        <f>Sheet1!F67</f>
        <v>0.21710572091253458</v>
      </c>
    </row>
    <row r="22" spans="1:15" ht="12.75">
      <c r="A22">
        <v>1.8</v>
      </c>
      <c r="B22" s="70">
        <f t="shared" si="0"/>
        <v>43.90342253575661</v>
      </c>
      <c r="C22" s="70">
        <f>A22*Sheet1!D29</f>
        <v>43.2</v>
      </c>
      <c r="E22" s="70">
        <f t="shared" si="1"/>
        <v>0.7034225357566121</v>
      </c>
      <c r="H22">
        <v>9.5</v>
      </c>
      <c r="I22" s="113">
        <f>(0.5*Sheet1!D73*(3.141593*((Sheet1!D7/2)*(Sheet1!D7/2)))*(H22*H22*H22)*(Sheet1!D74/100))</f>
        <v>834.8844815643149</v>
      </c>
      <c r="J22" s="70">
        <f>VLOOKUP(I22,B5:C334,2,TRUE)</f>
        <v>660</v>
      </c>
      <c r="K22" s="70">
        <f>J22/Sheet1!D29*Sheet1!D75</f>
        <v>38.5</v>
      </c>
      <c r="L22" s="70">
        <f t="shared" si="2"/>
        <v>621.5</v>
      </c>
      <c r="O22" s="113">
        <f>Sheet1!F67</f>
        <v>0.21710572091253458</v>
      </c>
    </row>
    <row r="23" spans="1:15" ht="12.75">
      <c r="A23">
        <v>1.9</v>
      </c>
      <c r="B23" s="70">
        <f t="shared" si="0"/>
        <v>46.38375165249425</v>
      </c>
      <c r="C23" s="70">
        <f>A23*Sheet1!D29</f>
        <v>45.599999999999994</v>
      </c>
      <c r="E23" s="70">
        <f t="shared" si="1"/>
        <v>0.7837516524942498</v>
      </c>
      <c r="H23">
        <v>10</v>
      </c>
      <c r="I23" s="113">
        <f>(0.5*Sheet1!D73*(3.141593*((Sheet1!D7/2)*(Sheet1!D7/2)))*(H23*H23*H23)*(Sheet1!D74/100))</f>
        <v>973.76816628</v>
      </c>
      <c r="J23" s="70">
        <f>VLOOKUP(I23,B5:C334,2,TRUE)</f>
        <v>756</v>
      </c>
      <c r="K23" s="70">
        <f>J23/Sheet1!D29*Sheet1!D75</f>
        <v>44.099999999999994</v>
      </c>
      <c r="L23" s="70">
        <f t="shared" si="2"/>
        <v>711.9</v>
      </c>
      <c r="O23" s="113">
        <f>Sheet1!F67</f>
        <v>0.21710572091253458</v>
      </c>
    </row>
    <row r="24" spans="1:15" ht="12.75">
      <c r="A24">
        <v>2</v>
      </c>
      <c r="B24" s="70">
        <f t="shared" si="0"/>
        <v>48.86842288365014</v>
      </c>
      <c r="C24" s="70">
        <f>A24*Sheet1!D29</f>
        <v>48</v>
      </c>
      <c r="E24" s="70">
        <f t="shared" si="1"/>
        <v>0.8684228836501383</v>
      </c>
      <c r="H24">
        <v>10.5</v>
      </c>
      <c r="I24" s="113">
        <f>(0.5*Sheet1!D73*(3.141593*((Sheet1!D7/2)*(Sheet1!D7/2)))*(H24*H24*H24)*(Sheet1!D74/100))</f>
        <v>1127.258373489885</v>
      </c>
      <c r="J24" s="70">
        <f>VLOOKUP(I24,B5:C334,2,TRUE)</f>
        <v>852</v>
      </c>
      <c r="K24" s="70">
        <f>J24/Sheet1!D29*Sheet1!D75</f>
        <v>49.699999999999996</v>
      </c>
      <c r="L24" s="70">
        <f t="shared" si="2"/>
        <v>802.3</v>
      </c>
      <c r="O24" s="113">
        <f>Sheet1!F67</f>
        <v>0.21710572091253458</v>
      </c>
    </row>
    <row r="25" spans="1:15" ht="12.75">
      <c r="A25">
        <v>2.1</v>
      </c>
      <c r="B25" s="70">
        <f t="shared" si="0"/>
        <v>51.357436229224284</v>
      </c>
      <c r="C25" s="70">
        <f>A25*Sheet1!D29</f>
        <v>50.400000000000006</v>
      </c>
      <c r="E25" s="70">
        <f t="shared" si="1"/>
        <v>0.9574362292242775</v>
      </c>
      <c r="H25">
        <v>11</v>
      </c>
      <c r="I25" s="113">
        <f>(0.5*Sheet1!D73*(3.141593*((Sheet1!D7/2)*(Sheet1!D7/2)))*(H25*H25*H25)*(Sheet1!D74/100))</f>
        <v>1296.0854293186799</v>
      </c>
      <c r="J25" s="70">
        <f>VLOOKUP(I25,B5:C334,2,TRUE)</f>
        <v>948</v>
      </c>
      <c r="K25" s="70">
        <f>J25/Sheet1!D29*Sheet1!D75</f>
        <v>55.3</v>
      </c>
      <c r="L25" s="70">
        <f t="shared" si="2"/>
        <v>892.7</v>
      </c>
      <c r="O25" s="113">
        <f>Sheet1!F67</f>
        <v>0.21710572091253458</v>
      </c>
    </row>
    <row r="26" spans="1:15" ht="12.75">
      <c r="A26">
        <v>2.2</v>
      </c>
      <c r="B26" s="70">
        <f t="shared" si="0"/>
        <v>53.85079168921667</v>
      </c>
      <c r="C26" s="70">
        <f>A26*Sheet1!D29</f>
        <v>52.800000000000004</v>
      </c>
      <c r="E26" s="70">
        <f t="shared" si="1"/>
        <v>1.0507916892166675</v>
      </c>
      <c r="H26">
        <v>11.5</v>
      </c>
      <c r="I26" s="113">
        <f>(0.5*Sheet1!D73*(3.141593*((Sheet1!D7/2)*(Sheet1!D7/2)))*(H26*H26*H26)*(Sheet1!D74/100))</f>
        <v>1480.9796598910948</v>
      </c>
      <c r="J26" s="70">
        <f>VLOOKUP(I26,B5:C334,2,TRUE)</f>
        <v>1056</v>
      </c>
      <c r="K26" s="70">
        <f>J26/Sheet1!D29*Sheet1!D75</f>
        <v>61.599999999999994</v>
      </c>
      <c r="L26" s="70">
        <f t="shared" si="2"/>
        <v>994.4</v>
      </c>
      <c r="O26" s="113">
        <f>Sheet1!F67</f>
        <v>0.21710572091253458</v>
      </c>
    </row>
    <row r="27" spans="1:15" ht="12.75">
      <c r="A27">
        <v>2.3</v>
      </c>
      <c r="B27" s="70">
        <f t="shared" si="0"/>
        <v>56.3484892636273</v>
      </c>
      <c r="C27" s="70">
        <f>A27*Sheet1!D29</f>
        <v>55.199999999999996</v>
      </c>
      <c r="E27" s="70">
        <f t="shared" si="1"/>
        <v>1.1484892636273076</v>
      </c>
      <c r="H27">
        <v>12</v>
      </c>
      <c r="I27" s="113">
        <f>(0.5*Sheet1!D73*(3.141593*((Sheet1!D7/2)*(Sheet1!D7/2)))*(H27*H27*H27)*(Sheet1!D74/100))</f>
        <v>1682.67139133184</v>
      </c>
      <c r="J27" s="70">
        <f>VLOOKUP(I27,B5:C334,2,TRUE)</f>
        <v>1164</v>
      </c>
      <c r="K27" s="70">
        <f>J27/Sheet1!D29*Sheet1!D75</f>
        <v>67.89999999999999</v>
      </c>
      <c r="L27" s="70">
        <f t="shared" si="2"/>
        <v>1096.1</v>
      </c>
      <c r="O27" s="113">
        <f>Sheet1!F67</f>
        <v>0.21710572091253458</v>
      </c>
    </row>
    <row r="28" spans="1:15" ht="12.75">
      <c r="A28">
        <v>2.4</v>
      </c>
      <c r="B28" s="70">
        <f t="shared" si="0"/>
        <v>58.850528952456195</v>
      </c>
      <c r="C28" s="70">
        <f>A28*Sheet1!D29</f>
        <v>57.599999999999994</v>
      </c>
      <c r="E28" s="70">
        <f t="shared" si="1"/>
        <v>1.250528952456199</v>
      </c>
      <c r="I28" s="113"/>
      <c r="O28" s="113">
        <f>Sheet1!F67</f>
        <v>0.21710572091253458</v>
      </c>
    </row>
    <row r="29" spans="1:15" ht="12.75">
      <c r="A29">
        <v>2.5</v>
      </c>
      <c r="B29" s="70">
        <f t="shared" si="0"/>
        <v>61.35691075570334</v>
      </c>
      <c r="C29" s="70">
        <f>A29*Sheet1!D29</f>
        <v>60</v>
      </c>
      <c r="E29" s="70">
        <f t="shared" si="1"/>
        <v>1.356910755703341</v>
      </c>
      <c r="I29" s="113"/>
      <c r="O29" s="113">
        <f>Sheet1!F67</f>
        <v>0.21710572091253458</v>
      </c>
    </row>
    <row r="30" spans="1:15" ht="12.75">
      <c r="A30">
        <v>2.6</v>
      </c>
      <c r="B30" s="70">
        <f t="shared" si="0"/>
        <v>63.86763467336874</v>
      </c>
      <c r="C30" s="70">
        <f>A30*Sheet1!D29</f>
        <v>62.400000000000006</v>
      </c>
      <c r="E30" s="70">
        <f t="shared" si="1"/>
        <v>1.467634673368734</v>
      </c>
      <c r="I30" s="113"/>
      <c r="O30" s="113">
        <f>Sheet1!F67</f>
        <v>0.21710572091253458</v>
      </c>
    </row>
    <row r="31" spans="1:15" ht="12.75">
      <c r="A31">
        <v>2.7</v>
      </c>
      <c r="B31" s="70">
        <f t="shared" si="0"/>
        <v>66.3827007054524</v>
      </c>
      <c r="C31" s="70">
        <f>A31*Sheet1!D29</f>
        <v>64.80000000000001</v>
      </c>
      <c r="E31" s="70">
        <f t="shared" si="1"/>
        <v>1.5827007054523772</v>
      </c>
      <c r="I31" s="113"/>
      <c r="O31" s="113">
        <f>Sheet1!F67</f>
        <v>0.21710572091253458</v>
      </c>
    </row>
    <row r="32" spans="1:15" ht="12.75">
      <c r="A32">
        <v>2.8</v>
      </c>
      <c r="B32" s="70">
        <f t="shared" si="0"/>
        <v>68.90210885195425</v>
      </c>
      <c r="C32" s="70">
        <f>A32*Sheet1!D29</f>
        <v>67.19999999999999</v>
      </c>
      <c r="E32" s="70">
        <f t="shared" si="1"/>
        <v>1.7021088519542709</v>
      </c>
      <c r="I32" s="113"/>
      <c r="O32" s="113">
        <f>Sheet1!F67</f>
        <v>0.21710572091253458</v>
      </c>
    </row>
    <row r="33" spans="1:15" ht="12.75">
      <c r="A33">
        <v>2.9</v>
      </c>
      <c r="B33" s="70">
        <f t="shared" si="0"/>
        <v>71.4258591128744</v>
      </c>
      <c r="C33" s="70">
        <f>A33*Sheet1!D29</f>
        <v>69.6</v>
      </c>
      <c r="E33" s="70">
        <f t="shared" si="1"/>
        <v>1.825859112874416</v>
      </c>
      <c r="I33" s="113"/>
      <c r="O33" s="113">
        <f>Sheet1!F67</f>
        <v>0.21710572091253458</v>
      </c>
    </row>
    <row r="34" spans="1:15" ht="12.75">
      <c r="A34">
        <v>3</v>
      </c>
      <c r="B34" s="70">
        <f t="shared" si="0"/>
        <v>73.95395148821281</v>
      </c>
      <c r="C34" s="70">
        <f>A34*Sheet1!D29</f>
        <v>72</v>
      </c>
      <c r="E34" s="70">
        <f t="shared" si="1"/>
        <v>1.9539514882128113</v>
      </c>
      <c r="I34" s="113"/>
      <c r="O34" s="113">
        <f>Sheet1!F67</f>
        <v>0.21710572091253458</v>
      </c>
    </row>
    <row r="35" spans="1:15" ht="12.75">
      <c r="A35">
        <v>3.1</v>
      </c>
      <c r="B35" s="70">
        <f t="shared" si="0"/>
        <v>76.48638597796946</v>
      </c>
      <c r="C35" s="70">
        <f>A35*Sheet1!D29</f>
        <v>74.4</v>
      </c>
      <c r="E35" s="70">
        <f t="shared" si="1"/>
        <v>2.0863859779694574</v>
      </c>
      <c r="O35" s="113">
        <f>Sheet1!F67</f>
        <v>0.21710572091253458</v>
      </c>
    </row>
    <row r="36" spans="1:15" ht="12.75">
      <c r="A36">
        <v>3.2</v>
      </c>
      <c r="B36" s="70">
        <f t="shared" si="0"/>
        <v>79.02316258214437</v>
      </c>
      <c r="C36" s="70">
        <f>A36*Sheet1!D29</f>
        <v>76.80000000000001</v>
      </c>
      <c r="E36" s="70">
        <f t="shared" si="1"/>
        <v>2.2231625821443544</v>
      </c>
      <c r="O36" s="113">
        <f>Sheet1!F67</f>
        <v>0.21710572091253458</v>
      </c>
    </row>
    <row r="37" spans="1:15" ht="12.75">
      <c r="A37">
        <v>3.3</v>
      </c>
      <c r="B37" s="70">
        <f t="shared" si="0"/>
        <v>81.56428130073749</v>
      </c>
      <c r="C37" s="70">
        <f>A37*Sheet1!D29</f>
        <v>79.19999999999999</v>
      </c>
      <c r="E37" s="70">
        <f t="shared" si="1"/>
        <v>2.364281300737501</v>
      </c>
      <c r="O37" s="113">
        <f>Sheet1!F67</f>
        <v>0.21710572091253458</v>
      </c>
    </row>
    <row r="38" spans="1:15" ht="12.75">
      <c r="A38">
        <v>3.4</v>
      </c>
      <c r="B38" s="70">
        <f t="shared" si="0"/>
        <v>84.1097421337489</v>
      </c>
      <c r="C38" s="70">
        <f>A38*Sheet1!D29</f>
        <v>81.6</v>
      </c>
      <c r="E38" s="70">
        <f t="shared" si="1"/>
        <v>2.5097421337488997</v>
      </c>
      <c r="O38" s="113">
        <f>Sheet1!F67</f>
        <v>0.21710572091253458</v>
      </c>
    </row>
    <row r="39" spans="1:15" ht="12.75">
      <c r="A39">
        <v>3.5</v>
      </c>
      <c r="B39" s="70">
        <f t="shared" si="0"/>
        <v>86.65954508117855</v>
      </c>
      <c r="C39" s="70">
        <f>A39*Sheet1!D29</f>
        <v>84</v>
      </c>
      <c r="E39" s="70">
        <f t="shared" si="1"/>
        <v>2.6595450811785484</v>
      </c>
      <c r="O39" s="113">
        <f>Sheet1!F67</f>
        <v>0.21710572091253458</v>
      </c>
    </row>
    <row r="40" spans="1:15" ht="12.75">
      <c r="A40">
        <v>3.6</v>
      </c>
      <c r="B40" s="70">
        <f t="shared" si="0"/>
        <v>89.21369014302645</v>
      </c>
      <c r="C40" s="70">
        <f>A40*Sheet1!D29</f>
        <v>86.4</v>
      </c>
      <c r="E40" s="70">
        <f t="shared" si="1"/>
        <v>2.8136901430264483</v>
      </c>
      <c r="O40" s="113">
        <f>Sheet1!F67</f>
        <v>0.21710572091253458</v>
      </c>
    </row>
    <row r="41" spans="1:15" ht="12.75">
      <c r="A41">
        <v>3.7</v>
      </c>
      <c r="B41" s="70">
        <f t="shared" si="0"/>
        <v>91.77217731929261</v>
      </c>
      <c r="C41" s="70">
        <f>A41*Sheet1!D29</f>
        <v>88.80000000000001</v>
      </c>
      <c r="E41" s="70">
        <f t="shared" si="1"/>
        <v>2.9721773192925984</v>
      </c>
      <c r="O41" s="113">
        <f>Sheet1!F67</f>
        <v>0.21710572091253458</v>
      </c>
    </row>
    <row r="42" spans="1:15" ht="12.75">
      <c r="A42">
        <v>3.8</v>
      </c>
      <c r="B42" s="70">
        <f t="shared" si="0"/>
        <v>94.33500660997699</v>
      </c>
      <c r="C42" s="70">
        <f>A42*Sheet1!D29</f>
        <v>91.19999999999999</v>
      </c>
      <c r="E42" s="70">
        <f t="shared" si="1"/>
        <v>3.1350066099769993</v>
      </c>
      <c r="O42" s="113">
        <f>Sheet1!F67</f>
        <v>0.21710572091253458</v>
      </c>
    </row>
    <row r="43" spans="1:15" ht="12.75">
      <c r="A43">
        <v>3.9</v>
      </c>
      <c r="B43" s="70">
        <f t="shared" si="0"/>
        <v>96.90217801507964</v>
      </c>
      <c r="C43" s="70">
        <f>A43*Sheet1!D29</f>
        <v>93.6</v>
      </c>
      <c r="E43" s="70">
        <f t="shared" si="1"/>
        <v>3.302178015079651</v>
      </c>
      <c r="O43" s="113">
        <f>Sheet1!F67</f>
        <v>0.21710572091253458</v>
      </c>
    </row>
    <row r="44" spans="1:15" ht="12.75">
      <c r="A44">
        <v>4</v>
      </c>
      <c r="B44" s="70">
        <f t="shared" si="0"/>
        <v>99.47369153460055</v>
      </c>
      <c r="C44" s="70">
        <f>A44*Sheet1!D29</f>
        <v>96</v>
      </c>
      <c r="E44" s="70">
        <f t="shared" si="1"/>
        <v>3.4736915346005532</v>
      </c>
      <c r="O44" s="113">
        <f>Sheet1!F67</f>
        <v>0.21710572091253458</v>
      </c>
    </row>
    <row r="45" spans="1:15" ht="12.75">
      <c r="A45">
        <v>4.1</v>
      </c>
      <c r="B45" s="70">
        <f t="shared" si="0"/>
        <v>102.0495471685397</v>
      </c>
      <c r="C45" s="70">
        <f>A45*Sheet1!D29</f>
        <v>98.39999999999999</v>
      </c>
      <c r="E45" s="70">
        <f t="shared" si="1"/>
        <v>3.649547168539706</v>
      </c>
      <c r="O45" s="113">
        <f>Sheet1!F67</f>
        <v>0.21710572091253458</v>
      </c>
    </row>
    <row r="46" spans="1:15" ht="12.75">
      <c r="A46">
        <v>4.2</v>
      </c>
      <c r="B46" s="70">
        <f t="shared" si="0"/>
        <v>104.62974491689712</v>
      </c>
      <c r="C46" s="70">
        <f>A46*Sheet1!D29</f>
        <v>100.80000000000001</v>
      </c>
      <c r="E46" s="70">
        <f t="shared" si="1"/>
        <v>3.82974491689711</v>
      </c>
      <c r="O46" s="113">
        <f>Sheet1!F67</f>
        <v>0.21710572091253458</v>
      </c>
    </row>
    <row r="47" spans="1:15" ht="12.75">
      <c r="A47">
        <v>4.3</v>
      </c>
      <c r="B47" s="70">
        <f t="shared" si="0"/>
        <v>107.21428477967275</v>
      </c>
      <c r="C47" s="70">
        <f>A47*Sheet1!D29</f>
        <v>103.19999999999999</v>
      </c>
      <c r="E47" s="70">
        <f t="shared" si="1"/>
        <v>4.014284779672764</v>
      </c>
      <c r="O47" s="113">
        <f>Sheet1!F67</f>
        <v>0.21710572091253458</v>
      </c>
    </row>
    <row r="48" spans="1:15" ht="12.75">
      <c r="A48">
        <v>4.4</v>
      </c>
      <c r="B48" s="70">
        <f t="shared" si="0"/>
        <v>109.80316675686667</v>
      </c>
      <c r="C48" s="70">
        <f>A48*Sheet1!D29</f>
        <v>105.60000000000001</v>
      </c>
      <c r="E48" s="70">
        <f t="shared" si="1"/>
        <v>4.20316675686667</v>
      </c>
      <c r="O48" s="113">
        <f>Sheet1!F67</f>
        <v>0.21710572091253458</v>
      </c>
    </row>
    <row r="49" spans="1:15" ht="12.75">
      <c r="A49">
        <v>4.5</v>
      </c>
      <c r="B49" s="70">
        <f t="shared" si="0"/>
        <v>112.39639084847883</v>
      </c>
      <c r="C49" s="70">
        <f>A49*Sheet1!D29</f>
        <v>108</v>
      </c>
      <c r="E49" s="70">
        <f t="shared" si="1"/>
        <v>4.396390848478825</v>
      </c>
      <c r="O49" s="113">
        <f>Sheet1!F67</f>
        <v>0.21710572091253458</v>
      </c>
    </row>
    <row r="50" spans="1:15" ht="12.75">
      <c r="A50">
        <v>4.6</v>
      </c>
      <c r="B50" s="70">
        <f t="shared" si="0"/>
        <v>114.99395705450922</v>
      </c>
      <c r="C50" s="70">
        <f>A50*Sheet1!D29</f>
        <v>110.39999999999999</v>
      </c>
      <c r="E50" s="70">
        <f t="shared" si="1"/>
        <v>4.5939570545092305</v>
      </c>
      <c r="O50" s="113">
        <f>Sheet1!F67</f>
        <v>0.21710572091253458</v>
      </c>
    </row>
    <row r="51" spans="1:15" ht="12.75">
      <c r="A51">
        <v>4.7</v>
      </c>
      <c r="B51" s="70">
        <f t="shared" si="0"/>
        <v>117.5958653749579</v>
      </c>
      <c r="C51" s="70">
        <f>A51*Sheet1!D29</f>
        <v>112.80000000000001</v>
      </c>
      <c r="E51" s="70">
        <f t="shared" si="1"/>
        <v>4.79586537495789</v>
      </c>
      <c r="O51" s="113">
        <f>Sheet1!F67</f>
        <v>0.21710572091253458</v>
      </c>
    </row>
    <row r="52" spans="1:15" ht="12.75">
      <c r="A52">
        <v>4.8</v>
      </c>
      <c r="B52" s="70">
        <f t="shared" si="0"/>
        <v>120.20211580982479</v>
      </c>
      <c r="C52" s="70">
        <f>A52*Sheet1!D29</f>
        <v>115.19999999999999</v>
      </c>
      <c r="E52" s="70">
        <f t="shared" si="1"/>
        <v>5.002115809824796</v>
      </c>
      <c r="O52" s="113">
        <f>Sheet1!F67</f>
        <v>0.21710572091253458</v>
      </c>
    </row>
    <row r="53" spans="1:15" ht="12.75">
      <c r="A53">
        <v>4.9</v>
      </c>
      <c r="B53" s="70">
        <f t="shared" si="0"/>
        <v>122.81270835910996</v>
      </c>
      <c r="C53" s="70">
        <f>A53*Sheet1!D29</f>
        <v>117.60000000000001</v>
      </c>
      <c r="E53" s="70">
        <f t="shared" si="1"/>
        <v>5.212708359109956</v>
      </c>
      <c r="O53" s="113">
        <f>Sheet1!F67</f>
        <v>0.21710572091253458</v>
      </c>
    </row>
    <row r="54" spans="1:15" ht="12.75">
      <c r="A54">
        <v>5</v>
      </c>
      <c r="B54" s="70">
        <f t="shared" si="0"/>
        <v>125.42764302281337</v>
      </c>
      <c r="C54" s="70">
        <f>A54*Sheet1!D29</f>
        <v>120</v>
      </c>
      <c r="E54" s="70">
        <f t="shared" si="1"/>
        <v>5.427643022813364</v>
      </c>
      <c r="O54" s="113">
        <f>Sheet1!F67</f>
        <v>0.21710572091253458</v>
      </c>
    </row>
    <row r="55" spans="1:15" ht="12.75">
      <c r="A55">
        <v>5.1</v>
      </c>
      <c r="B55" s="70">
        <f t="shared" si="0"/>
        <v>128.04691980093503</v>
      </c>
      <c r="C55" s="70">
        <f>A55*Sheet1!D29</f>
        <v>122.39999999999999</v>
      </c>
      <c r="E55" s="70">
        <f t="shared" si="1"/>
        <v>5.646919800935024</v>
      </c>
      <c r="O55" s="113">
        <f>Sheet1!F67</f>
        <v>0.21710572091253458</v>
      </c>
    </row>
    <row r="56" spans="1:15" ht="12.75">
      <c r="A56">
        <v>5.2</v>
      </c>
      <c r="B56" s="70">
        <f t="shared" si="0"/>
        <v>130.67053869347495</v>
      </c>
      <c r="C56" s="70">
        <f>A56*Sheet1!D29</f>
        <v>124.80000000000001</v>
      </c>
      <c r="E56" s="70">
        <f t="shared" si="1"/>
        <v>5.870538693474936</v>
      </c>
      <c r="O56" s="113">
        <f>Sheet1!F67</f>
        <v>0.21710572091253458</v>
      </c>
    </row>
    <row r="57" spans="1:15" ht="12.75">
      <c r="A57">
        <v>5.3</v>
      </c>
      <c r="B57" s="70">
        <f t="shared" si="0"/>
        <v>133.2984997004331</v>
      </c>
      <c r="C57" s="70">
        <f>A57*Sheet1!D29</f>
        <v>127.19999999999999</v>
      </c>
      <c r="E57" s="70">
        <f t="shared" si="1"/>
        <v>6.098499700433096</v>
      </c>
      <c r="O57" s="113">
        <f>Sheet1!F67</f>
        <v>0.21710572091253458</v>
      </c>
    </row>
    <row r="58" spans="1:15" ht="12.75">
      <c r="A58">
        <v>5.4</v>
      </c>
      <c r="B58" s="70">
        <f t="shared" si="0"/>
        <v>135.93080282180952</v>
      </c>
      <c r="C58" s="70">
        <f>A58*Sheet1!D29</f>
        <v>129.60000000000002</v>
      </c>
      <c r="E58" s="70">
        <f t="shared" si="1"/>
        <v>6.330802821809509</v>
      </c>
      <c r="O58" s="113">
        <f>Sheet1!F67</f>
        <v>0.21710572091253458</v>
      </c>
    </row>
    <row r="59" spans="1:15" ht="12.75">
      <c r="A59">
        <v>5.5</v>
      </c>
      <c r="B59" s="70">
        <f t="shared" si="0"/>
        <v>138.56744805760417</v>
      </c>
      <c r="C59" s="70">
        <f>A59*Sheet1!D29</f>
        <v>132</v>
      </c>
      <c r="E59" s="70">
        <f t="shared" si="1"/>
        <v>6.567448057604171</v>
      </c>
      <c r="O59" s="113">
        <f>Sheet1!F67</f>
        <v>0.21710572091253458</v>
      </c>
    </row>
    <row r="60" spans="1:15" ht="12.75">
      <c r="A60">
        <v>5.6</v>
      </c>
      <c r="B60" s="70">
        <f t="shared" si="0"/>
        <v>141.20843540781706</v>
      </c>
      <c r="C60" s="70">
        <f>A60*Sheet1!D29</f>
        <v>134.39999999999998</v>
      </c>
      <c r="E60" s="70">
        <f t="shared" si="1"/>
        <v>6.8084354078170835</v>
      </c>
      <c r="O60" s="113">
        <f>Sheet1!F67</f>
        <v>0.21710572091253458</v>
      </c>
    </row>
    <row r="61" spans="1:15" ht="12.75">
      <c r="A61">
        <v>5.7</v>
      </c>
      <c r="B61" s="70">
        <f t="shared" si="0"/>
        <v>143.85376487244827</v>
      </c>
      <c r="C61" s="70">
        <f>A61*Sheet1!D29</f>
        <v>136.8</v>
      </c>
      <c r="E61" s="70">
        <f t="shared" si="1"/>
        <v>7.053764872448249</v>
      </c>
      <c r="O61" s="113">
        <f>Sheet1!F67</f>
        <v>0.21710572091253458</v>
      </c>
    </row>
    <row r="62" spans="1:15" ht="12.75">
      <c r="A62">
        <v>5.8</v>
      </c>
      <c r="B62" s="70">
        <f t="shared" si="0"/>
        <v>146.50343645149766</v>
      </c>
      <c r="C62" s="70">
        <f>A62*Sheet1!D29</f>
        <v>139.2</v>
      </c>
      <c r="E62" s="70">
        <f t="shared" si="1"/>
        <v>7.303436451497664</v>
      </c>
      <c r="O62" s="113">
        <f>Sheet1!F67</f>
        <v>0.21710572091253458</v>
      </c>
    </row>
    <row r="63" spans="1:15" ht="12.75">
      <c r="A63">
        <v>5.9</v>
      </c>
      <c r="B63" s="70">
        <f t="shared" si="0"/>
        <v>149.15745014496534</v>
      </c>
      <c r="C63" s="70">
        <f>A63*Sheet1!D29</f>
        <v>141.60000000000002</v>
      </c>
      <c r="E63" s="70">
        <f t="shared" si="1"/>
        <v>7.557450144965329</v>
      </c>
      <c r="O63" s="113">
        <f>Sheet1!F67</f>
        <v>0.21710572091253458</v>
      </c>
    </row>
    <row r="64" spans="1:15" ht="12.75">
      <c r="A64">
        <v>6</v>
      </c>
      <c r="B64" s="70">
        <f t="shared" si="0"/>
        <v>151.81580595285124</v>
      </c>
      <c r="C64" s="70">
        <f>A64*Sheet1!D29</f>
        <v>144</v>
      </c>
      <c r="E64" s="70">
        <f t="shared" si="1"/>
        <v>7.815805952851245</v>
      </c>
      <c r="O64" s="113">
        <f>Sheet1!F67</f>
        <v>0.21710572091253458</v>
      </c>
    </row>
    <row r="65" spans="1:15" ht="12.75">
      <c r="A65">
        <v>6.1</v>
      </c>
      <c r="B65" s="70">
        <f t="shared" si="0"/>
        <v>154.47850387515538</v>
      </c>
      <c r="C65" s="70">
        <f>A65*Sheet1!D29</f>
        <v>146.39999999999998</v>
      </c>
      <c r="E65" s="70">
        <f t="shared" si="1"/>
        <v>8.07850387515541</v>
      </c>
      <c r="O65" s="113">
        <f>Sheet1!F67</f>
        <v>0.21710572091253458</v>
      </c>
    </row>
    <row r="66" spans="1:15" ht="12.75">
      <c r="A66">
        <v>6.2</v>
      </c>
      <c r="B66" s="70">
        <f t="shared" si="0"/>
        <v>157.14554391187784</v>
      </c>
      <c r="C66" s="70">
        <f>A66*Sheet1!D29</f>
        <v>148.8</v>
      </c>
      <c r="E66" s="70">
        <f t="shared" si="1"/>
        <v>8.34554391187783</v>
      </c>
      <c r="O66" s="113">
        <f>Sheet1!F67</f>
        <v>0.21710572091253458</v>
      </c>
    </row>
    <row r="67" spans="1:15" ht="12.75">
      <c r="A67">
        <v>6.3</v>
      </c>
      <c r="B67" s="70">
        <f t="shared" si="0"/>
        <v>159.81692606301849</v>
      </c>
      <c r="C67" s="70">
        <f>A67*Sheet1!D29</f>
        <v>151.2</v>
      </c>
      <c r="E67" s="70">
        <f t="shared" si="1"/>
        <v>8.616926063018497</v>
      </c>
      <c r="O67" s="113">
        <f>Sheet1!F67</f>
        <v>0.21710572091253458</v>
      </c>
    </row>
    <row r="68" spans="1:15" ht="12.75">
      <c r="A68">
        <v>6.4</v>
      </c>
      <c r="B68" s="70">
        <f t="shared" si="0"/>
        <v>162.49265032857744</v>
      </c>
      <c r="C68" s="70">
        <f>A68*Sheet1!D29</f>
        <v>153.60000000000002</v>
      </c>
      <c r="E68" s="70">
        <f t="shared" si="1"/>
        <v>8.892650328577417</v>
      </c>
      <c r="O68" s="113">
        <f>Sheet1!F67</f>
        <v>0.21710572091253458</v>
      </c>
    </row>
    <row r="69" spans="1:15" ht="12.75">
      <c r="A69">
        <v>6.5</v>
      </c>
      <c r="B69" s="70">
        <f aca="true" t="shared" si="3" ref="B69:B132">C69+E69</f>
        <v>165.1727167085546</v>
      </c>
      <c r="C69" s="70">
        <f>A69*Sheet1!D29</f>
        <v>156</v>
      </c>
      <c r="E69" s="70">
        <f aca="true" t="shared" si="4" ref="E69:E132">(A69*A69)*O69</f>
        <v>9.172716708554585</v>
      </c>
      <c r="O69" s="113">
        <f>Sheet1!F67</f>
        <v>0.21710572091253458</v>
      </c>
    </row>
    <row r="70" spans="1:15" ht="12.75">
      <c r="A70">
        <v>6.6</v>
      </c>
      <c r="B70" s="70">
        <f t="shared" si="3"/>
        <v>167.85712520295</v>
      </c>
      <c r="C70" s="70">
        <f>A70*Sheet1!D29</f>
        <v>158.39999999999998</v>
      </c>
      <c r="E70" s="70">
        <f t="shared" si="4"/>
        <v>9.457125202950005</v>
      </c>
      <c r="O70" s="113">
        <f>Sheet1!F67</f>
        <v>0.21710572091253458</v>
      </c>
    </row>
    <row r="71" spans="1:15" ht="12.75">
      <c r="A71">
        <v>6.7</v>
      </c>
      <c r="B71" s="70">
        <f t="shared" si="3"/>
        <v>170.5458758117637</v>
      </c>
      <c r="C71" s="70">
        <f>A71*Sheet1!D29</f>
        <v>160.8</v>
      </c>
      <c r="E71" s="70">
        <f t="shared" si="4"/>
        <v>9.745875811763677</v>
      </c>
      <c r="O71" s="113">
        <f>Sheet1!F67</f>
        <v>0.21710572091253458</v>
      </c>
    </row>
    <row r="72" spans="1:15" ht="12.75">
      <c r="A72">
        <v>6.8</v>
      </c>
      <c r="B72" s="70">
        <f t="shared" si="3"/>
        <v>173.2389685349956</v>
      </c>
      <c r="C72" s="70">
        <f>A72*Sheet1!D29</f>
        <v>163.2</v>
      </c>
      <c r="E72" s="70">
        <f t="shared" si="4"/>
        <v>10.038968534995599</v>
      </c>
      <c r="O72" s="113">
        <f>Sheet1!F67</f>
        <v>0.21710572091253458</v>
      </c>
    </row>
    <row r="73" spans="1:15" ht="12.75">
      <c r="A73">
        <v>6.9</v>
      </c>
      <c r="B73" s="70">
        <f t="shared" si="3"/>
        <v>175.9364033726458</v>
      </c>
      <c r="C73" s="70">
        <f>A73*Sheet1!D29</f>
        <v>165.60000000000002</v>
      </c>
      <c r="E73" s="70">
        <f t="shared" si="4"/>
        <v>10.336403372645773</v>
      </c>
      <c r="O73" s="113">
        <f>Sheet1!F67</f>
        <v>0.21710572091253458</v>
      </c>
    </row>
    <row r="74" spans="1:15" ht="12.75">
      <c r="A74">
        <v>7</v>
      </c>
      <c r="B74" s="70">
        <f t="shared" si="3"/>
        <v>178.6381803247142</v>
      </c>
      <c r="C74" s="70">
        <f>A74*Sheet1!D29</f>
        <v>168</v>
      </c>
      <c r="E74" s="70">
        <f t="shared" si="4"/>
        <v>10.638180324714194</v>
      </c>
      <c r="O74" s="113">
        <f>Sheet1!F67</f>
        <v>0.21710572091253458</v>
      </c>
    </row>
    <row r="75" spans="1:15" ht="12.75">
      <c r="A75">
        <v>7.1</v>
      </c>
      <c r="B75" s="70">
        <f t="shared" si="3"/>
        <v>181.34429939120085</v>
      </c>
      <c r="C75" s="70">
        <f>A75*Sheet1!D29</f>
        <v>170.39999999999998</v>
      </c>
      <c r="E75" s="70">
        <f t="shared" si="4"/>
        <v>10.944299391200868</v>
      </c>
      <c r="O75" s="113">
        <f>Sheet1!F67</f>
        <v>0.21710572091253458</v>
      </c>
    </row>
    <row r="76" spans="1:15" ht="12.75">
      <c r="A76">
        <v>7.2</v>
      </c>
      <c r="B76" s="70">
        <f t="shared" si="3"/>
        <v>184.0547605721058</v>
      </c>
      <c r="C76" s="70">
        <f>A76*Sheet1!D29</f>
        <v>172.8</v>
      </c>
      <c r="E76" s="70">
        <f t="shared" si="4"/>
        <v>11.254760572105793</v>
      </c>
      <c r="O76" s="113">
        <f>Sheet1!F67</f>
        <v>0.21710572091253458</v>
      </c>
    </row>
    <row r="77" spans="1:15" ht="12.75">
      <c r="A77">
        <v>7.3</v>
      </c>
      <c r="B77" s="70">
        <f t="shared" si="3"/>
        <v>186.76956386742896</v>
      </c>
      <c r="C77" s="70">
        <f>A77*Sheet1!D29</f>
        <v>175.2</v>
      </c>
      <c r="E77" s="70">
        <f t="shared" si="4"/>
        <v>11.569563867428968</v>
      </c>
      <c r="O77" s="113">
        <f>Sheet1!F67</f>
        <v>0.21710572091253458</v>
      </c>
    </row>
    <row r="78" spans="1:15" ht="12.75">
      <c r="A78">
        <v>7.4</v>
      </c>
      <c r="B78" s="70">
        <f t="shared" si="3"/>
        <v>189.48870927717041</v>
      </c>
      <c r="C78" s="70">
        <f>A78*Sheet1!D29</f>
        <v>177.60000000000002</v>
      </c>
      <c r="E78" s="70">
        <f t="shared" si="4"/>
        <v>11.888709277170394</v>
      </c>
      <c r="O78" s="113">
        <f>Sheet1!F67</f>
        <v>0.21710572091253458</v>
      </c>
    </row>
    <row r="79" spans="1:15" ht="12.75">
      <c r="A79">
        <v>7.5</v>
      </c>
      <c r="B79" s="70">
        <f t="shared" si="3"/>
        <v>192.21219680133007</v>
      </c>
      <c r="C79" s="70">
        <f>A79*Sheet1!D29</f>
        <v>180</v>
      </c>
      <c r="E79" s="70">
        <f t="shared" si="4"/>
        <v>12.21219680133007</v>
      </c>
      <c r="O79" s="113">
        <f>Sheet1!F67</f>
        <v>0.21710572091253458</v>
      </c>
    </row>
    <row r="80" spans="1:15" ht="12.75">
      <c r="A80">
        <v>7.6</v>
      </c>
      <c r="B80" s="70">
        <f t="shared" si="3"/>
        <v>194.94002643990797</v>
      </c>
      <c r="C80" s="70">
        <f>A80*Sheet1!D29</f>
        <v>182.39999999999998</v>
      </c>
      <c r="E80" s="70">
        <f t="shared" si="4"/>
        <v>12.540026439907997</v>
      </c>
      <c r="O80" s="113">
        <f>Sheet1!F67</f>
        <v>0.21710572091253458</v>
      </c>
    </row>
    <row r="81" spans="1:15" ht="12.75">
      <c r="A81">
        <v>7.7</v>
      </c>
      <c r="B81" s="70">
        <f t="shared" si="3"/>
        <v>197.67219819290418</v>
      </c>
      <c r="C81" s="70">
        <f>A81*Sheet1!D29</f>
        <v>184.8</v>
      </c>
      <c r="E81" s="70">
        <f t="shared" si="4"/>
        <v>12.872198192904177</v>
      </c>
      <c r="O81" s="113">
        <f>Sheet1!F67</f>
        <v>0.21710572091253458</v>
      </c>
    </row>
    <row r="82" spans="1:15" ht="12.75">
      <c r="A82">
        <v>7.8</v>
      </c>
      <c r="B82" s="70">
        <f t="shared" si="3"/>
        <v>200.40871206031858</v>
      </c>
      <c r="C82" s="70">
        <f>A82*Sheet1!D29</f>
        <v>187.2</v>
      </c>
      <c r="E82" s="70">
        <f t="shared" si="4"/>
        <v>13.208712060318604</v>
      </c>
      <c r="O82" s="113">
        <f>Sheet1!F67</f>
        <v>0.21710572091253458</v>
      </c>
    </row>
    <row r="83" spans="1:15" ht="12.75">
      <c r="A83">
        <v>7.9</v>
      </c>
      <c r="B83" s="70">
        <f t="shared" si="3"/>
        <v>203.14956804215132</v>
      </c>
      <c r="C83" s="70">
        <f>A83*Sheet1!D29</f>
        <v>189.60000000000002</v>
      </c>
      <c r="E83" s="70">
        <f t="shared" si="4"/>
        <v>13.549568042151284</v>
      </c>
      <c r="O83" s="113">
        <f>Sheet1!F67</f>
        <v>0.21710572091253458</v>
      </c>
    </row>
    <row r="84" spans="1:15" ht="12.75">
      <c r="A84">
        <v>8</v>
      </c>
      <c r="B84" s="70">
        <f t="shared" si="3"/>
        <v>205.89476613840222</v>
      </c>
      <c r="C84" s="70">
        <f>A84*Sheet1!D29</f>
        <v>192</v>
      </c>
      <c r="E84" s="70">
        <f t="shared" si="4"/>
        <v>13.894766138402213</v>
      </c>
      <c r="O84" s="113">
        <f>Sheet1!F67</f>
        <v>0.21710572091253458</v>
      </c>
    </row>
    <row r="85" spans="1:15" ht="12.75">
      <c r="A85">
        <v>8.1</v>
      </c>
      <c r="B85" s="70">
        <f t="shared" si="3"/>
        <v>208.64430634907137</v>
      </c>
      <c r="C85" s="70">
        <f>A85*Sheet1!D29</f>
        <v>194.39999999999998</v>
      </c>
      <c r="E85" s="70">
        <f t="shared" si="4"/>
        <v>14.244306349071394</v>
      </c>
      <c r="O85" s="113">
        <f>Sheet1!F67</f>
        <v>0.21710572091253458</v>
      </c>
    </row>
    <row r="86" spans="1:15" ht="12.75">
      <c r="A86">
        <v>8.2</v>
      </c>
      <c r="B86" s="70">
        <f t="shared" si="3"/>
        <v>211.3981886741588</v>
      </c>
      <c r="C86" s="70">
        <f>A86*Sheet1!D29</f>
        <v>196.79999999999998</v>
      </c>
      <c r="E86" s="70">
        <f t="shared" si="4"/>
        <v>14.598188674158823</v>
      </c>
      <c r="O86" s="113">
        <f>Sheet1!F67</f>
        <v>0.21710572091253458</v>
      </c>
    </row>
    <row r="87" spans="1:15" ht="12.75">
      <c r="A87">
        <v>8.3</v>
      </c>
      <c r="B87" s="70">
        <f t="shared" si="3"/>
        <v>214.15641311366454</v>
      </c>
      <c r="C87" s="70">
        <f>A87*Sheet1!D29</f>
        <v>199.20000000000002</v>
      </c>
      <c r="E87" s="70">
        <f t="shared" si="4"/>
        <v>14.95641311366451</v>
      </c>
      <c r="O87" s="113">
        <f>Sheet1!F67</f>
        <v>0.21710572091253458</v>
      </c>
    </row>
    <row r="88" spans="1:15" ht="12.75">
      <c r="A88">
        <v>8.4</v>
      </c>
      <c r="B88" s="70">
        <f t="shared" si="3"/>
        <v>216.91897966758847</v>
      </c>
      <c r="C88" s="70">
        <f>A88*Sheet1!D29</f>
        <v>201.60000000000002</v>
      </c>
      <c r="E88" s="70">
        <f t="shared" si="4"/>
        <v>15.31897966758844</v>
      </c>
      <c r="O88" s="113">
        <f>Sheet1!F67</f>
        <v>0.21710572091253458</v>
      </c>
    </row>
    <row r="89" spans="1:15" ht="12.75">
      <c r="A89">
        <v>8.5</v>
      </c>
      <c r="B89" s="70">
        <f t="shared" si="3"/>
        <v>219.68588833593063</v>
      </c>
      <c r="C89" s="70">
        <f>A89*Sheet1!D29</f>
        <v>204</v>
      </c>
      <c r="E89" s="70">
        <f t="shared" si="4"/>
        <v>15.685888335930624</v>
      </c>
      <c r="O89" s="113">
        <f>Sheet1!F67</f>
        <v>0.21710572091253458</v>
      </c>
    </row>
    <row r="90" spans="1:15" ht="12.75">
      <c r="A90">
        <v>8.6</v>
      </c>
      <c r="B90" s="70">
        <f t="shared" si="3"/>
        <v>222.45713911869103</v>
      </c>
      <c r="C90" s="70">
        <f>A90*Sheet1!D29</f>
        <v>206.39999999999998</v>
      </c>
      <c r="E90" s="70">
        <f t="shared" si="4"/>
        <v>16.057139118691055</v>
      </c>
      <c r="O90" s="113">
        <f>Sheet1!F67</f>
        <v>0.21710572091253458</v>
      </c>
    </row>
    <row r="91" spans="1:15" ht="12.75">
      <c r="A91">
        <v>8.7</v>
      </c>
      <c r="B91" s="70">
        <f t="shared" si="3"/>
        <v>225.23273201586971</v>
      </c>
      <c r="C91" s="70">
        <f>A91*Sheet1!D29</f>
        <v>208.79999999999998</v>
      </c>
      <c r="E91" s="70">
        <f t="shared" si="4"/>
        <v>16.43273201586974</v>
      </c>
      <c r="O91" s="113">
        <f>Sheet1!F67</f>
        <v>0.21710572091253458</v>
      </c>
    </row>
    <row r="92" spans="1:15" ht="12.75">
      <c r="A92">
        <v>8.8</v>
      </c>
      <c r="B92" s="70">
        <f t="shared" si="3"/>
        <v>228.0126670274667</v>
      </c>
      <c r="C92" s="70">
        <f>A92*Sheet1!D29</f>
        <v>211.20000000000002</v>
      </c>
      <c r="E92" s="70">
        <f t="shared" si="4"/>
        <v>16.81266702746668</v>
      </c>
      <c r="O92" s="113">
        <f>Sheet1!F67</f>
        <v>0.21710572091253458</v>
      </c>
    </row>
    <row r="93" spans="1:15" ht="12.75">
      <c r="A93">
        <v>8.9</v>
      </c>
      <c r="B93" s="70">
        <f t="shared" si="3"/>
        <v>230.7969441534819</v>
      </c>
      <c r="C93" s="70">
        <f>A93*Sheet1!D29</f>
        <v>213.60000000000002</v>
      </c>
      <c r="E93" s="70">
        <f t="shared" si="4"/>
        <v>17.196944153481866</v>
      </c>
      <c r="O93" s="113">
        <f>Sheet1!F67</f>
        <v>0.21710572091253458</v>
      </c>
    </row>
    <row r="94" spans="1:15" ht="12.75">
      <c r="A94">
        <v>9</v>
      </c>
      <c r="B94" s="70">
        <f t="shared" si="3"/>
        <v>233.5855633939153</v>
      </c>
      <c r="C94" s="70">
        <f>A94*Sheet1!D29</f>
        <v>216</v>
      </c>
      <c r="E94" s="70">
        <f t="shared" si="4"/>
        <v>17.5855633939153</v>
      </c>
      <c r="O94" s="113">
        <f>Sheet1!F67</f>
        <v>0.21710572091253458</v>
      </c>
    </row>
    <row r="95" spans="1:15" ht="12.75">
      <c r="A95">
        <v>9.1</v>
      </c>
      <c r="B95" s="70">
        <f t="shared" si="3"/>
        <v>236.37852474876695</v>
      </c>
      <c r="C95" s="70">
        <f>A95*Sheet1!D29</f>
        <v>218.39999999999998</v>
      </c>
      <c r="E95" s="70">
        <f t="shared" si="4"/>
        <v>17.978524748766986</v>
      </c>
      <c r="O95" s="113">
        <f>Sheet1!F67</f>
        <v>0.21710572091253458</v>
      </c>
    </row>
    <row r="96" spans="1:15" ht="12.75">
      <c r="A96">
        <v>9.2</v>
      </c>
      <c r="B96" s="70">
        <f t="shared" si="3"/>
        <v>239.1758282180369</v>
      </c>
      <c r="C96" s="70">
        <f>A96*Sheet1!D29</f>
        <v>220.79999999999998</v>
      </c>
      <c r="E96" s="70">
        <f t="shared" si="4"/>
        <v>18.375828218036922</v>
      </c>
      <c r="O96" s="113">
        <f>Sheet1!F67</f>
        <v>0.21710572091253458</v>
      </c>
    </row>
    <row r="97" spans="1:15" ht="12.75">
      <c r="A97">
        <v>9.3</v>
      </c>
      <c r="B97" s="70">
        <f t="shared" si="3"/>
        <v>241.97747380172513</v>
      </c>
      <c r="C97" s="70">
        <f>A97*Sheet1!D29</f>
        <v>223.20000000000002</v>
      </c>
      <c r="E97" s="70">
        <f t="shared" si="4"/>
        <v>18.77747380172512</v>
      </c>
      <c r="O97" s="113">
        <f>Sheet1!F67</f>
        <v>0.21710572091253458</v>
      </c>
    </row>
    <row r="98" spans="1:15" ht="12.75">
      <c r="A98">
        <v>9.4</v>
      </c>
      <c r="B98" s="70">
        <f t="shared" si="3"/>
        <v>244.7834614998316</v>
      </c>
      <c r="C98" s="70">
        <f>A98*Sheet1!D29</f>
        <v>225.60000000000002</v>
      </c>
      <c r="E98" s="70">
        <f t="shared" si="4"/>
        <v>19.18346149983156</v>
      </c>
      <c r="O98" s="113">
        <f>Sheet1!F67</f>
        <v>0.21710572091253458</v>
      </c>
    </row>
    <row r="99" spans="1:15" ht="12.75">
      <c r="A99">
        <v>9.5</v>
      </c>
      <c r="B99" s="70">
        <f t="shared" si="3"/>
        <v>247.59379131235625</v>
      </c>
      <c r="C99" s="70">
        <f>A99*Sheet1!D29</f>
        <v>228</v>
      </c>
      <c r="E99" s="70">
        <f t="shared" si="4"/>
        <v>19.593791312356245</v>
      </c>
      <c r="O99" s="113">
        <f>Sheet1!F67</f>
        <v>0.21710572091253458</v>
      </c>
    </row>
    <row r="100" spans="1:15" ht="12.75">
      <c r="A100">
        <v>9.6</v>
      </c>
      <c r="B100" s="70">
        <f t="shared" si="3"/>
        <v>250.40846323929915</v>
      </c>
      <c r="C100" s="70">
        <f>A100*Sheet1!D29</f>
        <v>230.39999999999998</v>
      </c>
      <c r="E100" s="70">
        <f t="shared" si="4"/>
        <v>20.008463239299186</v>
      </c>
      <c r="O100" s="113">
        <f>Sheet1!F67</f>
        <v>0.21710572091253458</v>
      </c>
    </row>
    <row r="101" spans="1:15" ht="12.75">
      <c r="A101">
        <v>9.7</v>
      </c>
      <c r="B101" s="70">
        <f t="shared" si="3"/>
        <v>253.22747728066037</v>
      </c>
      <c r="C101" s="70">
        <f>A101*Sheet1!D29</f>
        <v>232.79999999999998</v>
      </c>
      <c r="E101" s="70">
        <f t="shared" si="4"/>
        <v>20.427477280660376</v>
      </c>
      <c r="O101" s="113">
        <f>Sheet1!F67</f>
        <v>0.21710572091253458</v>
      </c>
    </row>
    <row r="102" spans="1:15" ht="12.75">
      <c r="A102">
        <v>9.8</v>
      </c>
      <c r="B102" s="70">
        <f t="shared" si="3"/>
        <v>256.05083343643986</v>
      </c>
      <c r="C102" s="70">
        <f>A102*Sheet1!D29</f>
        <v>235.20000000000002</v>
      </c>
      <c r="E102" s="70">
        <f t="shared" si="4"/>
        <v>20.850833436439824</v>
      </c>
      <c r="O102" s="113">
        <f>Sheet1!F67</f>
        <v>0.21710572091253458</v>
      </c>
    </row>
    <row r="103" spans="1:15" ht="12.75">
      <c r="A103">
        <v>9.9</v>
      </c>
      <c r="B103" s="70">
        <f t="shared" si="3"/>
        <v>258.87853170663755</v>
      </c>
      <c r="C103" s="70">
        <f>A103*Sheet1!D29</f>
        <v>237.60000000000002</v>
      </c>
      <c r="E103" s="70">
        <f t="shared" si="4"/>
        <v>21.278531706637516</v>
      </c>
      <c r="O103" s="113">
        <f>Sheet1!F67</f>
        <v>0.21710572091253458</v>
      </c>
    </row>
    <row r="104" spans="1:15" ht="12.75">
      <c r="A104">
        <v>10</v>
      </c>
      <c r="B104" s="70">
        <f t="shared" si="3"/>
        <v>261.7105720912535</v>
      </c>
      <c r="C104" s="70">
        <f>A104*Sheet1!D29</f>
        <v>240</v>
      </c>
      <c r="E104" s="70">
        <f t="shared" si="4"/>
        <v>21.710572091253457</v>
      </c>
      <c r="O104" s="113">
        <f>Sheet1!F67</f>
        <v>0.21710572091253458</v>
      </c>
    </row>
    <row r="105" spans="1:15" ht="12.75">
      <c r="A105">
        <v>10.1</v>
      </c>
      <c r="B105" s="70">
        <f t="shared" si="3"/>
        <v>264.5469545902876</v>
      </c>
      <c r="C105" s="70">
        <f>A105*Sheet1!D29</f>
        <v>242.39999999999998</v>
      </c>
      <c r="E105" s="70">
        <f t="shared" si="4"/>
        <v>22.14695459028765</v>
      </c>
      <c r="O105" s="113">
        <f>Sheet1!F67</f>
        <v>0.21710572091253458</v>
      </c>
    </row>
    <row r="106" spans="1:15" ht="12.75">
      <c r="A106">
        <v>10.2</v>
      </c>
      <c r="B106" s="70">
        <f t="shared" si="3"/>
        <v>267.38767920374005</v>
      </c>
      <c r="C106" s="70">
        <f>A106*Sheet1!D29</f>
        <v>244.79999999999998</v>
      </c>
      <c r="E106" s="70">
        <f t="shared" si="4"/>
        <v>22.587679203740095</v>
      </c>
      <c r="O106" s="113">
        <f>Sheet1!F67</f>
        <v>0.21710572091253458</v>
      </c>
    </row>
    <row r="107" spans="1:15" ht="12.75">
      <c r="A107">
        <v>10.3</v>
      </c>
      <c r="B107" s="70">
        <f t="shared" si="3"/>
        <v>270.2327459316108</v>
      </c>
      <c r="C107" s="70">
        <f>A107*Sheet1!D29</f>
        <v>247.20000000000002</v>
      </c>
      <c r="E107" s="70">
        <f t="shared" si="4"/>
        <v>23.032745931610798</v>
      </c>
      <c r="O107" s="113">
        <f>Sheet1!F67</f>
        <v>0.21710572091253458</v>
      </c>
    </row>
    <row r="108" spans="1:15" ht="12.75">
      <c r="A108">
        <v>10.4</v>
      </c>
      <c r="B108" s="70">
        <f t="shared" si="3"/>
        <v>273.0821547738998</v>
      </c>
      <c r="C108" s="70">
        <f>A108*Sheet1!D29</f>
        <v>249.60000000000002</v>
      </c>
      <c r="E108" s="70">
        <f t="shared" si="4"/>
        <v>23.482154773899744</v>
      </c>
      <c r="O108" s="113">
        <f>Sheet1!F67</f>
        <v>0.21710572091253458</v>
      </c>
    </row>
    <row r="109" spans="1:15" ht="12.75">
      <c r="A109">
        <v>10.5</v>
      </c>
      <c r="B109" s="70">
        <f t="shared" si="3"/>
        <v>275.9359057306069</v>
      </c>
      <c r="C109" s="70">
        <f>A109*Sheet1!D29</f>
        <v>252</v>
      </c>
      <c r="E109" s="70">
        <f t="shared" si="4"/>
        <v>23.935905730606937</v>
      </c>
      <c r="O109" s="113">
        <f>Sheet1!F67</f>
        <v>0.21710572091253458</v>
      </c>
    </row>
    <row r="110" spans="1:15" ht="12.75">
      <c r="A110">
        <v>10.6</v>
      </c>
      <c r="B110" s="70">
        <f t="shared" si="3"/>
        <v>278.79399880173236</v>
      </c>
      <c r="C110" s="70">
        <f>A110*Sheet1!D29</f>
        <v>254.39999999999998</v>
      </c>
      <c r="E110" s="70">
        <f t="shared" si="4"/>
        <v>24.393998801732383</v>
      </c>
      <c r="O110" s="113">
        <f>Sheet1!F67</f>
        <v>0.21710572091253458</v>
      </c>
    </row>
    <row r="111" spans="1:15" ht="12.75">
      <c r="A111">
        <v>10.7</v>
      </c>
      <c r="B111" s="70">
        <f t="shared" si="3"/>
        <v>281.65643398727605</v>
      </c>
      <c r="C111" s="70">
        <f>A111*Sheet1!D29</f>
        <v>256.79999999999995</v>
      </c>
      <c r="E111" s="70">
        <f t="shared" si="4"/>
        <v>24.85643398727608</v>
      </c>
      <c r="O111" s="113">
        <f>Sheet1!F67</f>
        <v>0.21710572091253458</v>
      </c>
    </row>
    <row r="112" spans="1:15" ht="12.75">
      <c r="A112">
        <v>10.8</v>
      </c>
      <c r="B112" s="70">
        <f t="shared" si="3"/>
        <v>284.5232112872381</v>
      </c>
      <c r="C112" s="70">
        <f>A112*Sheet1!D29</f>
        <v>259.20000000000005</v>
      </c>
      <c r="E112" s="70">
        <f t="shared" si="4"/>
        <v>25.323211287238035</v>
      </c>
      <c r="O112" s="113">
        <f>Sheet1!F67</f>
        <v>0.21710572091253458</v>
      </c>
    </row>
    <row r="113" spans="1:15" ht="12.75">
      <c r="A113">
        <v>10.9</v>
      </c>
      <c r="B113" s="70">
        <f t="shared" si="3"/>
        <v>287.39433070161823</v>
      </c>
      <c r="C113" s="70">
        <f>A113*Sheet1!D29</f>
        <v>261.6</v>
      </c>
      <c r="E113" s="70">
        <f t="shared" si="4"/>
        <v>25.794330701618232</v>
      </c>
      <c r="O113" s="113">
        <f>Sheet1!F67</f>
        <v>0.21710572091253458</v>
      </c>
    </row>
    <row r="114" spans="1:15" ht="12.75">
      <c r="A114">
        <v>11</v>
      </c>
      <c r="B114" s="70">
        <f t="shared" si="3"/>
        <v>290.26979223041667</v>
      </c>
      <c r="C114" s="70">
        <f>A114*Sheet1!D29</f>
        <v>264</v>
      </c>
      <c r="E114" s="70">
        <f t="shared" si="4"/>
        <v>26.269792230416684</v>
      </c>
      <c r="O114" s="113">
        <f>Sheet1!F67</f>
        <v>0.21710572091253458</v>
      </c>
    </row>
    <row r="115" spans="1:15" ht="12.75">
      <c r="A115">
        <v>11.1</v>
      </c>
      <c r="B115" s="70">
        <f t="shared" si="3"/>
        <v>293.14959587363336</v>
      </c>
      <c r="C115" s="70">
        <f>A115*Sheet1!D29</f>
        <v>266.4</v>
      </c>
      <c r="E115" s="70">
        <f t="shared" si="4"/>
        <v>26.749595873633385</v>
      </c>
      <c r="O115" s="113">
        <f>Sheet1!F67</f>
        <v>0.21710572091253458</v>
      </c>
    </row>
    <row r="116" spans="1:15" ht="12.75">
      <c r="A116">
        <v>11.2</v>
      </c>
      <c r="B116" s="70">
        <f t="shared" si="3"/>
        <v>296.0337416312683</v>
      </c>
      <c r="C116" s="70">
        <f>A116*Sheet1!D29</f>
        <v>268.79999999999995</v>
      </c>
      <c r="E116" s="70">
        <f t="shared" si="4"/>
        <v>27.233741631268334</v>
      </c>
      <c r="O116" s="113">
        <f>Sheet1!F67</f>
        <v>0.21710572091253458</v>
      </c>
    </row>
    <row r="117" spans="1:15" ht="12.75">
      <c r="A117">
        <v>11.3</v>
      </c>
      <c r="B117" s="70">
        <f t="shared" si="3"/>
        <v>298.9222295033216</v>
      </c>
      <c r="C117" s="70">
        <f>A117*Sheet1!D29</f>
        <v>271.20000000000005</v>
      </c>
      <c r="E117" s="70">
        <f t="shared" si="4"/>
        <v>27.722229503321543</v>
      </c>
      <c r="O117" s="113">
        <f>Sheet1!F67</f>
        <v>0.21710572091253458</v>
      </c>
    </row>
    <row r="118" spans="1:15" ht="12.75">
      <c r="A118">
        <v>11.4</v>
      </c>
      <c r="B118" s="70">
        <f t="shared" si="3"/>
        <v>301.81505948979304</v>
      </c>
      <c r="C118" s="70">
        <f>A118*Sheet1!D29</f>
        <v>273.6</v>
      </c>
      <c r="E118" s="70">
        <f t="shared" si="4"/>
        <v>28.215059489792996</v>
      </c>
      <c r="O118" s="113">
        <f>Sheet1!F67</f>
        <v>0.21710572091253458</v>
      </c>
    </row>
    <row r="119" spans="1:15" ht="12.75">
      <c r="A119">
        <v>11.5</v>
      </c>
      <c r="B119" s="70">
        <f t="shared" si="3"/>
        <v>304.7122315906827</v>
      </c>
      <c r="C119" s="70">
        <f>A119*Sheet1!D29</f>
        <v>276</v>
      </c>
      <c r="E119" s="70">
        <f t="shared" si="4"/>
        <v>28.7122315906827</v>
      </c>
      <c r="O119" s="113">
        <f>Sheet1!F67</f>
        <v>0.21710572091253458</v>
      </c>
    </row>
    <row r="120" spans="1:15" ht="12.75">
      <c r="A120">
        <v>11.6</v>
      </c>
      <c r="B120" s="70">
        <f t="shared" si="3"/>
        <v>307.6137458059906</v>
      </c>
      <c r="C120" s="70">
        <f>A120*Sheet1!D29</f>
        <v>278.4</v>
      </c>
      <c r="E120" s="70">
        <f t="shared" si="4"/>
        <v>29.213745805990655</v>
      </c>
      <c r="O120" s="113">
        <f>Sheet1!F67</f>
        <v>0.21710572091253458</v>
      </c>
    </row>
    <row r="121" spans="1:15" ht="12.75">
      <c r="A121">
        <v>11.7</v>
      </c>
      <c r="B121" s="70">
        <f t="shared" si="3"/>
        <v>310.5196021357168</v>
      </c>
      <c r="C121" s="70">
        <f>A121*Sheet1!D29</f>
        <v>280.79999999999995</v>
      </c>
      <c r="E121" s="70">
        <f t="shared" si="4"/>
        <v>29.719602135716855</v>
      </c>
      <c r="O121" s="113">
        <f>Sheet1!F67</f>
        <v>0.21710572091253458</v>
      </c>
    </row>
    <row r="122" spans="1:15" ht="12.75">
      <c r="A122">
        <v>11.8</v>
      </c>
      <c r="B122" s="70">
        <f t="shared" si="3"/>
        <v>313.42980057986136</v>
      </c>
      <c r="C122" s="70">
        <f>A122*Sheet1!D29</f>
        <v>283.20000000000005</v>
      </c>
      <c r="E122" s="70">
        <f t="shared" si="4"/>
        <v>30.229800579861315</v>
      </c>
      <c r="O122" s="113">
        <f>Sheet1!F67</f>
        <v>0.21710572091253458</v>
      </c>
    </row>
    <row r="123" spans="1:15" ht="12.75">
      <c r="A123">
        <v>11.9</v>
      </c>
      <c r="B123" s="70">
        <f t="shared" si="3"/>
        <v>316.34434113842406</v>
      </c>
      <c r="C123" s="70">
        <f>A123*Sheet1!D29</f>
        <v>285.6</v>
      </c>
      <c r="E123" s="70">
        <f t="shared" si="4"/>
        <v>30.744341138424023</v>
      </c>
      <c r="O123" s="113">
        <f>Sheet1!F67</f>
        <v>0.21710572091253458</v>
      </c>
    </row>
    <row r="124" spans="1:15" ht="12.75">
      <c r="A124">
        <v>12</v>
      </c>
      <c r="B124" s="70">
        <f t="shared" si="3"/>
        <v>319.263223811405</v>
      </c>
      <c r="C124" s="70">
        <f>A124*Sheet1!D29</f>
        <v>288</v>
      </c>
      <c r="E124" s="70">
        <f t="shared" si="4"/>
        <v>31.26322381140498</v>
      </c>
      <c r="O124" s="113">
        <f>Sheet1!F67</f>
        <v>0.21710572091253458</v>
      </c>
    </row>
    <row r="125" spans="1:15" ht="12.75">
      <c r="A125">
        <v>12.1</v>
      </c>
      <c r="B125" s="70">
        <f t="shared" si="3"/>
        <v>322.1864485988042</v>
      </c>
      <c r="C125" s="70">
        <f>A125*Sheet1!D29</f>
        <v>290.4</v>
      </c>
      <c r="E125" s="70">
        <f t="shared" si="4"/>
        <v>31.78644859880419</v>
      </c>
      <c r="O125" s="113">
        <f>Sheet1!F67</f>
        <v>0.21710572091253458</v>
      </c>
    </row>
    <row r="126" spans="1:15" ht="12.75">
      <c r="A126">
        <v>12.2</v>
      </c>
      <c r="B126" s="70">
        <f t="shared" si="3"/>
        <v>325.1140155006216</v>
      </c>
      <c r="C126" s="70">
        <f>A126*Sheet1!D29</f>
        <v>292.79999999999995</v>
      </c>
      <c r="E126" s="70">
        <f t="shared" si="4"/>
        <v>32.31401550062164</v>
      </c>
      <c r="O126" s="113">
        <f>Sheet1!F67</f>
        <v>0.21710572091253458</v>
      </c>
    </row>
    <row r="127" spans="1:15" ht="12.75">
      <c r="A127">
        <v>12.3</v>
      </c>
      <c r="B127" s="70">
        <f t="shared" si="3"/>
        <v>328.0459245168574</v>
      </c>
      <c r="C127" s="70">
        <f>A127*Sheet1!D29</f>
        <v>295.20000000000005</v>
      </c>
      <c r="E127" s="70">
        <f t="shared" si="4"/>
        <v>32.84592451685736</v>
      </c>
      <c r="O127" s="113">
        <f>Sheet1!F67</f>
        <v>0.21710572091253458</v>
      </c>
    </row>
    <row r="128" spans="1:15" ht="12.75">
      <c r="A128">
        <v>12.4</v>
      </c>
      <c r="B128" s="70">
        <f t="shared" si="3"/>
        <v>330.9821756475113</v>
      </c>
      <c r="C128" s="70">
        <f>A128*Sheet1!D29</f>
        <v>297.6</v>
      </c>
      <c r="E128" s="70">
        <f t="shared" si="4"/>
        <v>33.38217564751132</v>
      </c>
      <c r="O128" s="113">
        <f>Sheet1!F67</f>
        <v>0.21710572091253458</v>
      </c>
    </row>
    <row r="129" spans="1:15" ht="12.75">
      <c r="A129">
        <v>12.5</v>
      </c>
      <c r="B129" s="70">
        <f t="shared" si="3"/>
        <v>333.9227688925835</v>
      </c>
      <c r="C129" s="70">
        <f>A129*Sheet1!D29</f>
        <v>300</v>
      </c>
      <c r="E129" s="70">
        <f t="shared" si="4"/>
        <v>33.92276889258353</v>
      </c>
      <c r="O129" s="113">
        <f>Sheet1!F67</f>
        <v>0.21710572091253458</v>
      </c>
    </row>
    <row r="130" spans="1:15" ht="12.75">
      <c r="A130">
        <v>12.6</v>
      </c>
      <c r="B130" s="70">
        <f t="shared" si="3"/>
        <v>336.86770425207396</v>
      </c>
      <c r="C130" s="70">
        <f>A130*Sheet1!D29</f>
        <v>302.4</v>
      </c>
      <c r="E130" s="70">
        <f t="shared" si="4"/>
        <v>34.467704252073986</v>
      </c>
      <c r="O130" s="113">
        <f>Sheet1!F67</f>
        <v>0.21710572091253458</v>
      </c>
    </row>
    <row r="131" spans="1:15" ht="12.75">
      <c r="A131">
        <v>12.7</v>
      </c>
      <c r="B131" s="70">
        <f t="shared" si="3"/>
        <v>339.81698172598266</v>
      </c>
      <c r="C131" s="70">
        <f>A131*Sheet1!D29</f>
        <v>304.79999999999995</v>
      </c>
      <c r="E131" s="70">
        <f t="shared" si="4"/>
        <v>35.0169817259827</v>
      </c>
      <c r="O131" s="113">
        <f>Sheet1!F67</f>
        <v>0.21710572091253458</v>
      </c>
    </row>
    <row r="132" spans="1:15" ht="12.75">
      <c r="A132">
        <v>12.8</v>
      </c>
      <c r="B132" s="70">
        <f t="shared" si="3"/>
        <v>342.7706013143097</v>
      </c>
      <c r="C132" s="70">
        <f>A132*Sheet1!D29</f>
        <v>307.20000000000005</v>
      </c>
      <c r="E132" s="70">
        <f t="shared" si="4"/>
        <v>35.57060131430967</v>
      </c>
      <c r="O132" s="113">
        <f>Sheet1!F67</f>
        <v>0.21710572091253458</v>
      </c>
    </row>
    <row r="133" spans="1:15" ht="12.75">
      <c r="A133">
        <v>12.9</v>
      </c>
      <c r="B133" s="70">
        <f aca="true" t="shared" si="5" ref="B133:B196">C133+E133</f>
        <v>345.7285630170549</v>
      </c>
      <c r="C133" s="70">
        <f>A133*Sheet1!D29</f>
        <v>309.6</v>
      </c>
      <c r="E133" s="70">
        <f aca="true" t="shared" si="6" ref="E133:E196">(A133*A133)*O133</f>
        <v>36.12856301705488</v>
      </c>
      <c r="O133" s="113">
        <f>Sheet1!F67</f>
        <v>0.21710572091253458</v>
      </c>
    </row>
    <row r="134" spans="1:15" ht="12.75">
      <c r="A134">
        <v>13</v>
      </c>
      <c r="B134" s="70">
        <f t="shared" si="5"/>
        <v>348.69086683421835</v>
      </c>
      <c r="C134" s="70">
        <f>A134*Sheet1!D29</f>
        <v>312</v>
      </c>
      <c r="E134" s="70">
        <f t="shared" si="6"/>
        <v>36.69086683421834</v>
      </c>
      <c r="O134" s="113">
        <f>Sheet1!F67</f>
        <v>0.21710572091253458</v>
      </c>
    </row>
    <row r="135" spans="1:15" ht="12.75">
      <c r="A135">
        <v>13.1</v>
      </c>
      <c r="B135" s="70">
        <f t="shared" si="5"/>
        <v>351.65751276580005</v>
      </c>
      <c r="C135" s="70">
        <f>A135*Sheet1!D29</f>
        <v>314.4</v>
      </c>
      <c r="E135" s="70">
        <f t="shared" si="6"/>
        <v>37.25751276580006</v>
      </c>
      <c r="O135" s="113">
        <f>Sheet1!F67</f>
        <v>0.21710572091253458</v>
      </c>
    </row>
    <row r="136" spans="1:15" ht="12.75">
      <c r="A136">
        <v>13.2</v>
      </c>
      <c r="B136" s="70">
        <f t="shared" si="5"/>
        <v>354.6285008118</v>
      </c>
      <c r="C136" s="70">
        <f>A136*Sheet1!D29</f>
        <v>316.79999999999995</v>
      </c>
      <c r="E136" s="70">
        <f t="shared" si="6"/>
        <v>37.82850081180002</v>
      </c>
      <c r="O136" s="113">
        <f>Sheet1!F67</f>
        <v>0.21710572091253458</v>
      </c>
    </row>
    <row r="137" spans="1:15" ht="12.75">
      <c r="A137">
        <v>13.3</v>
      </c>
      <c r="B137" s="70">
        <f t="shared" si="5"/>
        <v>357.6038309722183</v>
      </c>
      <c r="C137" s="70">
        <f>A137*Sheet1!D29</f>
        <v>319.20000000000005</v>
      </c>
      <c r="E137" s="70">
        <f t="shared" si="6"/>
        <v>38.403830972218245</v>
      </c>
      <c r="O137" s="113">
        <f>Sheet1!F67</f>
        <v>0.21710572091253458</v>
      </c>
    </row>
    <row r="138" spans="1:15" ht="12.75">
      <c r="A138">
        <v>13.4</v>
      </c>
      <c r="B138" s="70">
        <f t="shared" si="5"/>
        <v>360.58350324705475</v>
      </c>
      <c r="C138" s="70">
        <f>A138*Sheet1!D29</f>
        <v>321.6</v>
      </c>
      <c r="E138" s="70">
        <f t="shared" si="6"/>
        <v>38.983503247054706</v>
      </c>
      <c r="O138" s="113">
        <f>Sheet1!F67</f>
        <v>0.21710572091253458</v>
      </c>
    </row>
    <row r="139" spans="1:15" ht="12.75">
      <c r="A139">
        <v>13.5</v>
      </c>
      <c r="B139" s="70">
        <f t="shared" si="5"/>
        <v>363.56751763630945</v>
      </c>
      <c r="C139" s="70">
        <f>A139*Sheet1!D29</f>
        <v>324</v>
      </c>
      <c r="E139" s="70">
        <f t="shared" si="6"/>
        <v>39.567517636309425</v>
      </c>
      <c r="O139" s="113">
        <f>Sheet1!F67</f>
        <v>0.21710572091253458</v>
      </c>
    </row>
    <row r="140" spans="1:15" ht="12.75">
      <c r="A140">
        <v>13.6</v>
      </c>
      <c r="B140" s="70">
        <f t="shared" si="5"/>
        <v>366.5558741399824</v>
      </c>
      <c r="C140" s="70">
        <f>A140*Sheet1!D29</f>
        <v>326.4</v>
      </c>
      <c r="E140" s="70">
        <f t="shared" si="6"/>
        <v>40.155874139982394</v>
      </c>
      <c r="O140" s="113">
        <f>Sheet1!F67</f>
        <v>0.21710572091253458</v>
      </c>
    </row>
    <row r="141" spans="1:15" ht="12.75">
      <c r="A141">
        <v>13.7</v>
      </c>
      <c r="B141" s="70">
        <f t="shared" si="5"/>
        <v>369.54857275807353</v>
      </c>
      <c r="C141" s="70">
        <f>A141*Sheet1!D29</f>
        <v>328.79999999999995</v>
      </c>
      <c r="E141" s="70">
        <f t="shared" si="6"/>
        <v>40.74857275807361</v>
      </c>
      <c r="O141" s="113">
        <f>Sheet1!F67</f>
        <v>0.21710572091253458</v>
      </c>
    </row>
    <row r="142" spans="1:15" ht="12.75">
      <c r="A142">
        <v>13.8</v>
      </c>
      <c r="B142" s="70">
        <f t="shared" si="5"/>
        <v>372.54561349058315</v>
      </c>
      <c r="C142" s="70">
        <f>A142*Sheet1!D29</f>
        <v>331.20000000000005</v>
      </c>
      <c r="E142" s="70">
        <f t="shared" si="6"/>
        <v>41.34561349058309</v>
      </c>
      <c r="O142" s="113">
        <f>Sheet1!F67</f>
        <v>0.21710572091253458</v>
      </c>
    </row>
    <row r="143" spans="1:15" ht="12.75">
      <c r="A143">
        <v>13.9</v>
      </c>
      <c r="B143" s="70">
        <f t="shared" si="5"/>
        <v>375.54699633751085</v>
      </c>
      <c r="C143" s="70">
        <f>A143*Sheet1!D29</f>
        <v>333.6</v>
      </c>
      <c r="E143" s="70">
        <f t="shared" si="6"/>
        <v>41.94699633751081</v>
      </c>
      <c r="O143" s="113">
        <f>Sheet1!F67</f>
        <v>0.21710572091253458</v>
      </c>
    </row>
    <row r="144" spans="1:15" ht="12.75">
      <c r="A144">
        <v>14</v>
      </c>
      <c r="B144" s="70">
        <f t="shared" si="5"/>
        <v>378.5527212988568</v>
      </c>
      <c r="C144" s="70">
        <f>A144*Sheet1!D29</f>
        <v>336</v>
      </c>
      <c r="E144" s="70">
        <f t="shared" si="6"/>
        <v>42.552721298856774</v>
      </c>
      <c r="O144" s="113">
        <f>Sheet1!F67</f>
        <v>0.21710572091253458</v>
      </c>
    </row>
    <row r="145" spans="1:15" ht="12.75">
      <c r="A145">
        <v>14.1</v>
      </c>
      <c r="B145" s="70">
        <f t="shared" si="5"/>
        <v>381.562788374621</v>
      </c>
      <c r="C145" s="70">
        <f>A145*Sheet1!D29</f>
        <v>338.4</v>
      </c>
      <c r="E145" s="70">
        <f t="shared" si="6"/>
        <v>43.162788374621</v>
      </c>
      <c r="O145" s="113">
        <f>Sheet1!F67</f>
        <v>0.21710572091253458</v>
      </c>
    </row>
    <row r="146" spans="1:15" ht="12.75">
      <c r="A146">
        <v>14.2</v>
      </c>
      <c r="B146" s="70">
        <f t="shared" si="5"/>
        <v>384.57719756480344</v>
      </c>
      <c r="C146" s="70">
        <f>A146*Sheet1!D29</f>
        <v>340.79999999999995</v>
      </c>
      <c r="E146" s="70">
        <f t="shared" si="6"/>
        <v>43.77719756480347</v>
      </c>
      <c r="O146" s="113">
        <f>Sheet1!F67</f>
        <v>0.21710572091253458</v>
      </c>
    </row>
    <row r="147" spans="1:15" ht="12.75">
      <c r="A147">
        <v>14.3</v>
      </c>
      <c r="B147" s="70">
        <f t="shared" si="5"/>
        <v>387.59594886940425</v>
      </c>
      <c r="C147" s="70">
        <f>A147*Sheet1!D29</f>
        <v>343.20000000000005</v>
      </c>
      <c r="E147" s="70">
        <f t="shared" si="6"/>
        <v>44.3959488694042</v>
      </c>
      <c r="O147" s="113">
        <f>Sheet1!F67</f>
        <v>0.21710572091253458</v>
      </c>
    </row>
    <row r="148" spans="1:15" ht="12.75">
      <c r="A148">
        <v>14.4</v>
      </c>
      <c r="B148" s="70">
        <f t="shared" si="5"/>
        <v>390.6190422884232</v>
      </c>
      <c r="C148" s="70">
        <f>A148*Sheet1!D29</f>
        <v>345.6</v>
      </c>
      <c r="E148" s="70">
        <f t="shared" si="6"/>
        <v>45.01904228842317</v>
      </c>
      <c r="O148" s="113">
        <f>Sheet1!F67</f>
        <v>0.21710572091253458</v>
      </c>
    </row>
    <row r="149" spans="1:15" ht="12.75">
      <c r="A149">
        <v>14.5</v>
      </c>
      <c r="B149" s="70">
        <f t="shared" si="5"/>
        <v>393.6464778218604</v>
      </c>
      <c r="C149" s="70">
        <f>A149*Sheet1!D29</f>
        <v>348</v>
      </c>
      <c r="E149" s="70">
        <f t="shared" si="6"/>
        <v>45.646477821860394</v>
      </c>
      <c r="O149" s="113">
        <f>Sheet1!F67</f>
        <v>0.21710572091253458</v>
      </c>
    </row>
    <row r="150" spans="1:15" ht="12.75">
      <c r="A150">
        <v>14.6</v>
      </c>
      <c r="B150" s="70">
        <f t="shared" si="5"/>
        <v>396.67825546971585</v>
      </c>
      <c r="C150" s="70">
        <f>A150*Sheet1!D29</f>
        <v>350.4</v>
      </c>
      <c r="E150" s="70">
        <f t="shared" si="6"/>
        <v>46.27825546971587</v>
      </c>
      <c r="O150" s="113">
        <f>Sheet1!F67</f>
        <v>0.21710572091253458</v>
      </c>
    </row>
    <row r="151" spans="1:15" ht="12.75">
      <c r="A151">
        <v>14.7</v>
      </c>
      <c r="B151" s="70">
        <f t="shared" si="5"/>
        <v>399.71437523198955</v>
      </c>
      <c r="C151" s="70">
        <f>A151*Sheet1!D29</f>
        <v>352.79999999999995</v>
      </c>
      <c r="E151" s="70">
        <f t="shared" si="6"/>
        <v>46.91437523198959</v>
      </c>
      <c r="O151" s="113">
        <f>Sheet1!F67</f>
        <v>0.21710572091253458</v>
      </c>
    </row>
    <row r="152" spans="1:15" ht="12.75">
      <c r="A152">
        <v>14.8</v>
      </c>
      <c r="B152" s="70">
        <f t="shared" si="5"/>
        <v>402.7548371086816</v>
      </c>
      <c r="C152" s="70">
        <f>A152*Sheet1!D29</f>
        <v>355.20000000000005</v>
      </c>
      <c r="E152" s="70">
        <f t="shared" si="6"/>
        <v>47.554837108681575</v>
      </c>
      <c r="O152" s="113">
        <f>Sheet1!F67</f>
        <v>0.21710572091253458</v>
      </c>
    </row>
    <row r="153" spans="1:15" ht="12.75">
      <c r="A153">
        <v>14.9</v>
      </c>
      <c r="B153" s="70">
        <f t="shared" si="5"/>
        <v>405.7996410997918</v>
      </c>
      <c r="C153" s="70">
        <f>A153*Sheet1!D29</f>
        <v>357.6</v>
      </c>
      <c r="E153" s="70">
        <f t="shared" si="6"/>
        <v>48.199641099791805</v>
      </c>
      <c r="O153" s="113">
        <f>Sheet1!F67</f>
        <v>0.21710572091253458</v>
      </c>
    </row>
    <row r="154" spans="1:15" ht="12.75">
      <c r="A154">
        <v>15</v>
      </c>
      <c r="B154" s="70">
        <f t="shared" si="5"/>
        <v>408.84878720532026</v>
      </c>
      <c r="C154" s="70">
        <f>A154*Sheet1!D29</f>
        <v>360</v>
      </c>
      <c r="E154" s="70">
        <f t="shared" si="6"/>
        <v>48.84878720532028</v>
      </c>
      <c r="O154" s="113">
        <f>Sheet1!F67</f>
        <v>0.21710572091253458</v>
      </c>
    </row>
    <row r="155" spans="1:15" ht="12.75">
      <c r="A155">
        <v>15.1</v>
      </c>
      <c r="B155" s="70">
        <f t="shared" si="5"/>
        <v>411.90227542526696</v>
      </c>
      <c r="C155" s="70">
        <f>A155*Sheet1!D29</f>
        <v>362.4</v>
      </c>
      <c r="E155" s="70">
        <f t="shared" si="6"/>
        <v>49.50227542526701</v>
      </c>
      <c r="O155" s="113">
        <f>Sheet1!F67</f>
        <v>0.21710572091253458</v>
      </c>
    </row>
    <row r="156" spans="1:15" ht="12.75">
      <c r="A156">
        <v>15.2</v>
      </c>
      <c r="B156" s="70">
        <f t="shared" si="5"/>
        <v>414.9601057596319</v>
      </c>
      <c r="C156" s="70">
        <f>A156*Sheet1!D29</f>
        <v>364.79999999999995</v>
      </c>
      <c r="E156" s="70">
        <f t="shared" si="6"/>
        <v>50.16010575963199</v>
      </c>
      <c r="O156" s="113">
        <f>Sheet1!F67</f>
        <v>0.21710572091253458</v>
      </c>
    </row>
    <row r="157" spans="1:15" ht="12.75">
      <c r="A157">
        <v>15.3</v>
      </c>
      <c r="B157" s="70">
        <f t="shared" si="5"/>
        <v>418.0222782084153</v>
      </c>
      <c r="C157" s="70">
        <f>A157*Sheet1!D29</f>
        <v>367.20000000000005</v>
      </c>
      <c r="E157" s="70">
        <f t="shared" si="6"/>
        <v>50.82227820841523</v>
      </c>
      <c r="O157" s="113">
        <f>Sheet1!F67</f>
        <v>0.21710572091253458</v>
      </c>
    </row>
    <row r="158" spans="1:15" ht="12.75">
      <c r="A158">
        <v>15.4</v>
      </c>
      <c r="B158" s="70">
        <f t="shared" si="5"/>
        <v>421.08879277161674</v>
      </c>
      <c r="C158" s="70">
        <f>A158*Sheet1!D29</f>
        <v>369.6</v>
      </c>
      <c r="E158" s="70">
        <f t="shared" si="6"/>
        <v>51.48879277161671</v>
      </c>
      <c r="O158" s="113">
        <f>Sheet1!F67</f>
        <v>0.21710572091253458</v>
      </c>
    </row>
    <row r="159" spans="1:15" ht="12.75">
      <c r="A159">
        <v>15.5</v>
      </c>
      <c r="B159" s="70">
        <f t="shared" si="5"/>
        <v>424.15964944923644</v>
      </c>
      <c r="C159" s="70">
        <f>A159*Sheet1!D29</f>
        <v>372</v>
      </c>
      <c r="E159" s="70">
        <f t="shared" si="6"/>
        <v>52.15964944923643</v>
      </c>
      <c r="O159" s="113">
        <f>Sheet1!F67</f>
        <v>0.21710572091253458</v>
      </c>
    </row>
    <row r="160" spans="1:15" ht="12.75">
      <c r="A160">
        <v>15.6</v>
      </c>
      <c r="B160" s="70">
        <f t="shared" si="5"/>
        <v>427.2348482412744</v>
      </c>
      <c r="C160" s="70">
        <f>A160*Sheet1!D29</f>
        <v>374.4</v>
      </c>
      <c r="E160" s="70">
        <f t="shared" si="6"/>
        <v>52.834848241274415</v>
      </c>
      <c r="O160" s="113">
        <f>Sheet1!F67</f>
        <v>0.21710572091253458</v>
      </c>
    </row>
    <row r="161" spans="1:15" ht="12.75">
      <c r="A161">
        <v>15.7</v>
      </c>
      <c r="B161" s="70">
        <f t="shared" si="5"/>
        <v>430.3143891477306</v>
      </c>
      <c r="C161" s="70">
        <f>A161*Sheet1!D29</f>
        <v>376.79999999999995</v>
      </c>
      <c r="E161" s="70">
        <f t="shared" si="6"/>
        <v>53.51438914773065</v>
      </c>
      <c r="O161" s="113">
        <f>Sheet1!F67</f>
        <v>0.21710572091253458</v>
      </c>
    </row>
    <row r="162" spans="1:15" ht="12.75">
      <c r="A162">
        <v>15.8</v>
      </c>
      <c r="B162" s="70">
        <f t="shared" si="5"/>
        <v>433.39827216860516</v>
      </c>
      <c r="C162" s="70">
        <f>A162*Sheet1!D29</f>
        <v>379.20000000000005</v>
      </c>
      <c r="E162" s="70">
        <f t="shared" si="6"/>
        <v>54.198272168605136</v>
      </c>
      <c r="O162" s="113">
        <f>Sheet1!F67</f>
        <v>0.21710572091253458</v>
      </c>
    </row>
    <row r="163" spans="1:15" ht="12.75">
      <c r="A163">
        <v>15.9</v>
      </c>
      <c r="B163" s="70">
        <f t="shared" si="5"/>
        <v>436.48649730389786</v>
      </c>
      <c r="C163" s="70">
        <f>A163*Sheet1!D29</f>
        <v>381.6</v>
      </c>
      <c r="E163" s="70">
        <f t="shared" si="6"/>
        <v>54.88649730389787</v>
      </c>
      <c r="O163" s="113">
        <f>Sheet1!F67</f>
        <v>0.21710572091253458</v>
      </c>
    </row>
    <row r="164" spans="1:15" ht="12.75">
      <c r="A164">
        <v>16</v>
      </c>
      <c r="B164" s="70">
        <f t="shared" si="5"/>
        <v>439.5790645536089</v>
      </c>
      <c r="C164" s="70">
        <f>A164*Sheet1!D29</f>
        <v>384</v>
      </c>
      <c r="E164" s="70">
        <f t="shared" si="6"/>
        <v>55.57906455360885</v>
      </c>
      <c r="O164" s="113">
        <f>Sheet1!F67</f>
        <v>0.21710572091253458</v>
      </c>
    </row>
    <row r="165" spans="1:15" ht="12.75">
      <c r="A165">
        <v>16.1</v>
      </c>
      <c r="B165" s="70">
        <f t="shared" si="5"/>
        <v>442.67597391773813</v>
      </c>
      <c r="C165" s="70">
        <f>A165*Sheet1!D29</f>
        <v>386.40000000000003</v>
      </c>
      <c r="E165" s="70">
        <f t="shared" si="6"/>
        <v>56.2759739177381</v>
      </c>
      <c r="O165" s="113">
        <f>Sheet1!F67</f>
        <v>0.21710572091253458</v>
      </c>
    </row>
    <row r="166" spans="1:15" ht="12.75">
      <c r="A166">
        <v>16.2</v>
      </c>
      <c r="B166" s="70">
        <f t="shared" si="5"/>
        <v>445.77722539628553</v>
      </c>
      <c r="C166" s="70">
        <f>A166*Sheet1!D29</f>
        <v>388.79999999999995</v>
      </c>
      <c r="E166" s="70">
        <f t="shared" si="6"/>
        <v>56.977225396285576</v>
      </c>
      <c r="O166" s="113">
        <f>Sheet1!F67</f>
        <v>0.21710572091253458</v>
      </c>
    </row>
    <row r="167" spans="1:15" ht="12.75">
      <c r="A167">
        <v>16.3</v>
      </c>
      <c r="B167" s="70">
        <f t="shared" si="5"/>
        <v>448.88281898925135</v>
      </c>
      <c r="C167" s="70">
        <f>A167*Sheet1!D29</f>
        <v>391.20000000000005</v>
      </c>
      <c r="E167" s="70">
        <f t="shared" si="6"/>
        <v>57.68281898925131</v>
      </c>
      <c r="O167" s="113">
        <f>Sheet1!F67</f>
        <v>0.21710572091253458</v>
      </c>
    </row>
    <row r="168" spans="1:15" ht="12.75">
      <c r="A168">
        <v>16.4</v>
      </c>
      <c r="B168" s="70">
        <f t="shared" si="5"/>
        <v>451.99275469663525</v>
      </c>
      <c r="C168" s="70">
        <f>A168*Sheet1!D29</f>
        <v>393.59999999999997</v>
      </c>
      <c r="E168" s="70">
        <f t="shared" si="6"/>
        <v>58.39275469663529</v>
      </c>
      <c r="O168" s="113">
        <f>Sheet1!F67</f>
        <v>0.21710572091253458</v>
      </c>
    </row>
    <row r="169" spans="1:15" ht="12.75">
      <c r="A169">
        <v>16.5</v>
      </c>
      <c r="B169" s="70">
        <f t="shared" si="5"/>
        <v>455.10703251843756</v>
      </c>
      <c r="C169" s="70">
        <f>A169*Sheet1!D29</f>
        <v>396</v>
      </c>
      <c r="E169" s="70">
        <f t="shared" si="6"/>
        <v>59.10703251843754</v>
      </c>
      <c r="O169" s="113">
        <f>Sheet1!F67</f>
        <v>0.21710572091253458</v>
      </c>
    </row>
    <row r="170" spans="1:15" ht="12.75">
      <c r="A170">
        <v>16.6</v>
      </c>
      <c r="B170" s="70">
        <f t="shared" si="5"/>
        <v>458.2256524546581</v>
      </c>
      <c r="C170" s="70">
        <f>A170*Sheet1!D29</f>
        <v>398.40000000000003</v>
      </c>
      <c r="E170" s="70">
        <f t="shared" si="6"/>
        <v>59.82565245465804</v>
      </c>
      <c r="O170" s="113">
        <f>Sheet1!F67</f>
        <v>0.21710572091253458</v>
      </c>
    </row>
    <row r="171" spans="1:15" ht="12.75">
      <c r="A171">
        <v>16.7</v>
      </c>
      <c r="B171" s="70">
        <f t="shared" si="5"/>
        <v>461.3486145052967</v>
      </c>
      <c r="C171" s="70">
        <f>A171*Sheet1!D29</f>
        <v>400.79999999999995</v>
      </c>
      <c r="E171" s="70">
        <f t="shared" si="6"/>
        <v>60.54861450529677</v>
      </c>
      <c r="O171" s="113">
        <f>Sheet1!F67</f>
        <v>0.21710572091253458</v>
      </c>
    </row>
    <row r="172" spans="1:15" ht="12.75">
      <c r="A172">
        <v>16.8</v>
      </c>
      <c r="B172" s="70">
        <f t="shared" si="5"/>
        <v>464.4759186703538</v>
      </c>
      <c r="C172" s="70">
        <f>A172*Sheet1!D29</f>
        <v>403.20000000000005</v>
      </c>
      <c r="E172" s="70">
        <f t="shared" si="6"/>
        <v>61.27591867035376</v>
      </c>
      <c r="O172" s="113">
        <f>Sheet1!F67</f>
        <v>0.21710572091253458</v>
      </c>
    </row>
    <row r="173" spans="1:15" ht="12.75">
      <c r="A173">
        <v>16.9</v>
      </c>
      <c r="B173" s="70">
        <f t="shared" si="5"/>
        <v>467.60756494982894</v>
      </c>
      <c r="C173" s="70">
        <f>A173*Sheet1!D29</f>
        <v>405.59999999999997</v>
      </c>
      <c r="E173" s="70">
        <f t="shared" si="6"/>
        <v>62.00756494982899</v>
      </c>
      <c r="O173" s="113">
        <f>Sheet1!F67</f>
        <v>0.21710572091253458</v>
      </c>
    </row>
    <row r="174" spans="1:15" ht="12.75">
      <c r="A174">
        <v>17</v>
      </c>
      <c r="B174" s="70">
        <f t="shared" si="5"/>
        <v>470.7435533437225</v>
      </c>
      <c r="C174" s="70">
        <f>A174*Sheet1!D29</f>
        <v>408</v>
      </c>
      <c r="E174" s="70">
        <f t="shared" si="6"/>
        <v>62.743553343722496</v>
      </c>
      <c r="O174" s="113">
        <f>Sheet1!F67</f>
        <v>0.21710572091253458</v>
      </c>
    </row>
    <row r="175" spans="1:15" ht="12.75">
      <c r="A175">
        <v>17.1</v>
      </c>
      <c r="B175" s="70">
        <f t="shared" si="5"/>
        <v>473.8838838520343</v>
      </c>
      <c r="C175" s="70">
        <f>A175*Sheet1!D29</f>
        <v>410.40000000000003</v>
      </c>
      <c r="E175" s="70">
        <f t="shared" si="6"/>
        <v>63.48388385203424</v>
      </c>
      <c r="O175" s="113">
        <f>Sheet1!F67</f>
        <v>0.21710572091253458</v>
      </c>
    </row>
    <row r="176" spans="1:15" ht="12.75">
      <c r="A176">
        <v>17.2</v>
      </c>
      <c r="B176" s="70">
        <f t="shared" si="5"/>
        <v>477.0285564747642</v>
      </c>
      <c r="C176" s="70">
        <f>A176*Sheet1!D29</f>
        <v>412.79999999999995</v>
      </c>
      <c r="E176" s="70">
        <f t="shared" si="6"/>
        <v>64.22855647476422</v>
      </c>
      <c r="O176" s="113">
        <f>Sheet1!F67</f>
        <v>0.21710572091253458</v>
      </c>
    </row>
    <row r="177" spans="1:15" ht="12.75">
      <c r="A177">
        <v>17.3</v>
      </c>
      <c r="B177" s="70">
        <f t="shared" si="5"/>
        <v>480.17757121191255</v>
      </c>
      <c r="C177" s="70">
        <f>A177*Sheet1!D29</f>
        <v>415.20000000000005</v>
      </c>
      <c r="E177" s="70">
        <f t="shared" si="6"/>
        <v>64.97757121191248</v>
      </c>
      <c r="O177" s="113">
        <f>Sheet1!F67</f>
        <v>0.21710572091253458</v>
      </c>
    </row>
    <row r="178" spans="1:15" ht="12.75">
      <c r="A178">
        <v>17.4</v>
      </c>
      <c r="B178" s="70">
        <f t="shared" si="5"/>
        <v>483.33092806347895</v>
      </c>
      <c r="C178" s="70">
        <f>A178*Sheet1!D29</f>
        <v>417.59999999999997</v>
      </c>
      <c r="E178" s="70">
        <f t="shared" si="6"/>
        <v>65.73092806347896</v>
      </c>
      <c r="O178" s="113">
        <f>Sheet1!F67</f>
        <v>0.21710572091253458</v>
      </c>
    </row>
    <row r="179" spans="1:15" ht="12.75">
      <c r="A179">
        <v>17.5</v>
      </c>
      <c r="B179" s="70">
        <f t="shared" si="5"/>
        <v>486.4886270294637</v>
      </c>
      <c r="C179" s="70">
        <f>A179*Sheet1!D29</f>
        <v>420</v>
      </c>
      <c r="E179" s="70">
        <f t="shared" si="6"/>
        <v>66.48862702946371</v>
      </c>
      <c r="O179" s="113">
        <f>Sheet1!F67</f>
        <v>0.21710572091253458</v>
      </c>
    </row>
    <row r="180" spans="1:15" ht="12.75">
      <c r="A180">
        <v>17.6</v>
      </c>
      <c r="B180" s="70">
        <f t="shared" si="5"/>
        <v>489.65066810986673</v>
      </c>
      <c r="C180" s="70">
        <f>A180*Sheet1!D29</f>
        <v>422.40000000000003</v>
      </c>
      <c r="E180" s="70">
        <f t="shared" si="6"/>
        <v>67.25066810986672</v>
      </c>
      <c r="O180" s="113">
        <f>Sheet1!F67</f>
        <v>0.21710572091253458</v>
      </c>
    </row>
    <row r="181" spans="1:15" ht="12.75">
      <c r="A181">
        <v>17.7</v>
      </c>
      <c r="B181" s="70">
        <f t="shared" si="5"/>
        <v>492.8170513046879</v>
      </c>
      <c r="C181" s="70">
        <f>A181*Sheet1!D29</f>
        <v>424.79999999999995</v>
      </c>
      <c r="E181" s="70">
        <f t="shared" si="6"/>
        <v>68.01705130468795</v>
      </c>
      <c r="O181" s="113">
        <f>Sheet1!F67</f>
        <v>0.21710572091253458</v>
      </c>
    </row>
    <row r="182" spans="1:15" ht="12.75">
      <c r="A182">
        <v>17.8</v>
      </c>
      <c r="B182" s="70">
        <f t="shared" si="5"/>
        <v>495.9877766139275</v>
      </c>
      <c r="C182" s="70">
        <f>A182*Sheet1!D29</f>
        <v>427.20000000000005</v>
      </c>
      <c r="E182" s="70">
        <f t="shared" si="6"/>
        <v>68.78777661392746</v>
      </c>
      <c r="O182" s="113">
        <f>Sheet1!F67</f>
        <v>0.21710572091253458</v>
      </c>
    </row>
    <row r="183" spans="1:15" ht="12.75">
      <c r="A183">
        <v>17.9</v>
      </c>
      <c r="B183" s="70">
        <f t="shared" si="5"/>
        <v>499.16284403758516</v>
      </c>
      <c r="C183" s="70">
        <f>A183*Sheet1!D29</f>
        <v>429.59999999999997</v>
      </c>
      <c r="E183" s="70">
        <f t="shared" si="6"/>
        <v>69.5628440375852</v>
      </c>
      <c r="O183" s="113">
        <f>Sheet1!F67</f>
        <v>0.21710572091253458</v>
      </c>
    </row>
    <row r="184" spans="1:15" ht="12.75">
      <c r="A184">
        <v>18</v>
      </c>
      <c r="B184" s="70">
        <f t="shared" si="5"/>
        <v>502.3422535756612</v>
      </c>
      <c r="C184" s="70">
        <f>A184*Sheet1!D29</f>
        <v>432</v>
      </c>
      <c r="E184" s="70">
        <f t="shared" si="6"/>
        <v>70.3422535756612</v>
      </c>
      <c r="O184" s="113">
        <f>Sheet1!F67</f>
        <v>0.21710572091253458</v>
      </c>
    </row>
    <row r="185" spans="1:15" ht="12.75">
      <c r="A185">
        <v>18.1</v>
      </c>
      <c r="B185" s="70">
        <f t="shared" si="5"/>
        <v>505.5260052281555</v>
      </c>
      <c r="C185" s="70">
        <f>A185*Sheet1!D29</f>
        <v>434.40000000000003</v>
      </c>
      <c r="E185" s="70">
        <f t="shared" si="6"/>
        <v>71.12600522815546</v>
      </c>
      <c r="O185" s="113">
        <f>Sheet1!F67</f>
        <v>0.21710572091253458</v>
      </c>
    </row>
    <row r="186" spans="1:15" ht="12.75">
      <c r="A186">
        <v>18.2</v>
      </c>
      <c r="B186" s="70">
        <f t="shared" si="5"/>
        <v>508.7140989950679</v>
      </c>
      <c r="C186" s="70">
        <f>A186*Sheet1!D29</f>
        <v>436.79999999999995</v>
      </c>
      <c r="E186" s="70">
        <f t="shared" si="6"/>
        <v>71.91409899506795</v>
      </c>
      <c r="O186" s="113">
        <f>Sheet1!F67</f>
        <v>0.21710572091253458</v>
      </c>
    </row>
    <row r="187" spans="1:15" ht="12.75">
      <c r="A187">
        <v>18.3</v>
      </c>
      <c r="B187" s="70">
        <f t="shared" si="5"/>
        <v>511.9065348763988</v>
      </c>
      <c r="C187" s="70">
        <f>A187*Sheet1!D29</f>
        <v>439.20000000000005</v>
      </c>
      <c r="E187" s="70">
        <f t="shared" si="6"/>
        <v>72.70653487639872</v>
      </c>
      <c r="O187" s="113">
        <f>Sheet1!F67</f>
        <v>0.21710572091253458</v>
      </c>
    </row>
    <row r="188" spans="1:15" ht="12.75">
      <c r="A188">
        <v>18.4</v>
      </c>
      <c r="B188" s="70">
        <f t="shared" si="5"/>
        <v>515.1033128721476</v>
      </c>
      <c r="C188" s="70">
        <f>A188*Sheet1!D29</f>
        <v>441.59999999999997</v>
      </c>
      <c r="E188" s="70">
        <f t="shared" si="6"/>
        <v>73.50331287214769</v>
      </c>
      <c r="O188" s="113">
        <f>Sheet1!F67</f>
        <v>0.21710572091253458</v>
      </c>
    </row>
    <row r="189" spans="1:15" ht="12.75">
      <c r="A189">
        <v>18.5</v>
      </c>
      <c r="B189" s="70">
        <f t="shared" si="5"/>
        <v>518.304432982315</v>
      </c>
      <c r="C189" s="70">
        <f>A189*Sheet1!D29</f>
        <v>444</v>
      </c>
      <c r="E189" s="70">
        <f t="shared" si="6"/>
        <v>74.30443298231496</v>
      </c>
      <c r="O189" s="113">
        <f>Sheet1!F67</f>
        <v>0.21710572091253458</v>
      </c>
    </row>
    <row r="190" spans="1:15" ht="12.75">
      <c r="A190">
        <v>18.6</v>
      </c>
      <c r="B190" s="70">
        <f t="shared" si="5"/>
        <v>521.5098952069005</v>
      </c>
      <c r="C190" s="70">
        <f>A190*Sheet1!D29</f>
        <v>446.40000000000003</v>
      </c>
      <c r="E190" s="70">
        <f t="shared" si="6"/>
        <v>75.10989520690048</v>
      </c>
      <c r="O190" s="113">
        <f>Sheet1!F67</f>
        <v>0.21710572091253458</v>
      </c>
    </row>
    <row r="191" spans="1:15" ht="12.75">
      <c r="A191">
        <v>18.7</v>
      </c>
      <c r="B191" s="70">
        <f t="shared" si="5"/>
        <v>524.7196995459042</v>
      </c>
      <c r="C191" s="70">
        <f>A191*Sheet1!D29</f>
        <v>448.79999999999995</v>
      </c>
      <c r="E191" s="70">
        <f t="shared" si="6"/>
        <v>75.91969954590422</v>
      </c>
      <c r="O191" s="113">
        <f>Sheet1!F67</f>
        <v>0.21710572091253458</v>
      </c>
    </row>
    <row r="192" spans="1:15" ht="12.75">
      <c r="A192">
        <v>18.8</v>
      </c>
      <c r="B192" s="70">
        <f t="shared" si="5"/>
        <v>527.9338459993263</v>
      </c>
      <c r="C192" s="70">
        <f>A192*Sheet1!D29</f>
        <v>451.20000000000005</v>
      </c>
      <c r="E192" s="70">
        <f t="shared" si="6"/>
        <v>76.73384599932623</v>
      </c>
      <c r="O192" s="113">
        <f>Sheet1!F67</f>
        <v>0.21710572091253458</v>
      </c>
    </row>
    <row r="193" spans="1:15" ht="12.75">
      <c r="A193">
        <v>18.9</v>
      </c>
      <c r="B193" s="70">
        <f t="shared" si="5"/>
        <v>531.1523345671665</v>
      </c>
      <c r="C193" s="70">
        <f>A193*Sheet1!D29</f>
        <v>453.59999999999997</v>
      </c>
      <c r="E193" s="70">
        <f t="shared" si="6"/>
        <v>77.55233456716645</v>
      </c>
      <c r="O193" s="113">
        <f>Sheet1!F67</f>
        <v>0.21710572091253458</v>
      </c>
    </row>
    <row r="194" spans="1:15" ht="12.75">
      <c r="A194">
        <v>19</v>
      </c>
      <c r="B194" s="70">
        <f t="shared" si="5"/>
        <v>534.375165249425</v>
      </c>
      <c r="C194" s="70">
        <f>A194*Sheet1!D29</f>
        <v>456</v>
      </c>
      <c r="E194" s="70">
        <f t="shared" si="6"/>
        <v>78.37516524942498</v>
      </c>
      <c r="O194" s="113">
        <f>Sheet1!F67</f>
        <v>0.21710572091253458</v>
      </c>
    </row>
    <row r="195" spans="1:15" ht="12.75">
      <c r="A195">
        <v>19.1</v>
      </c>
      <c r="B195" s="70">
        <f t="shared" si="5"/>
        <v>537.6023380461017</v>
      </c>
      <c r="C195" s="70">
        <f>A195*Sheet1!D29</f>
        <v>458.40000000000003</v>
      </c>
      <c r="E195" s="70">
        <f t="shared" si="6"/>
        <v>79.20233804610176</v>
      </c>
      <c r="O195" s="113">
        <f>Sheet1!F67</f>
        <v>0.21710572091253458</v>
      </c>
    </row>
    <row r="196" spans="1:15" ht="12.75">
      <c r="A196">
        <v>19.2</v>
      </c>
      <c r="B196" s="70">
        <f t="shared" si="5"/>
        <v>540.8338529571967</v>
      </c>
      <c r="C196" s="70">
        <f>A196*Sheet1!D29</f>
        <v>460.79999999999995</v>
      </c>
      <c r="E196" s="70">
        <f t="shared" si="6"/>
        <v>80.03385295719674</v>
      </c>
      <c r="O196" s="113">
        <f>Sheet1!F67</f>
        <v>0.21710572091253458</v>
      </c>
    </row>
    <row r="197" spans="1:15" ht="12.75">
      <c r="A197">
        <v>19.3</v>
      </c>
      <c r="B197" s="70">
        <f aca="true" t="shared" si="7" ref="B197:B260">C197+E197</f>
        <v>544.06970998271</v>
      </c>
      <c r="C197" s="70">
        <f>A197*Sheet1!D29</f>
        <v>463.20000000000005</v>
      </c>
      <c r="E197" s="70">
        <f aca="true" t="shared" si="8" ref="E197:E260">(A197*A197)*O197</f>
        <v>80.86970998271</v>
      </c>
      <c r="O197" s="113">
        <f>Sheet1!F67</f>
        <v>0.21710572091253458</v>
      </c>
    </row>
    <row r="198" spans="1:15" ht="12.75">
      <c r="A198">
        <v>19.4</v>
      </c>
      <c r="B198" s="70">
        <f t="shared" si="7"/>
        <v>547.3099091226414</v>
      </c>
      <c r="C198" s="70">
        <f>A198*Sheet1!D29</f>
        <v>465.59999999999997</v>
      </c>
      <c r="E198" s="70">
        <f t="shared" si="8"/>
        <v>81.7099091226415</v>
      </c>
      <c r="O198" s="113">
        <f>Sheet1!F67</f>
        <v>0.21710572091253458</v>
      </c>
    </row>
    <row r="199" spans="1:15" ht="12.75">
      <c r="A199">
        <v>19.5</v>
      </c>
      <c r="B199" s="70">
        <f t="shared" si="7"/>
        <v>550.5544503769913</v>
      </c>
      <c r="C199" s="70">
        <f>A199*Sheet1!D29</f>
        <v>468</v>
      </c>
      <c r="E199" s="70">
        <f t="shared" si="8"/>
        <v>82.55445037699127</v>
      </c>
      <c r="O199" s="113">
        <f>Sheet1!F67</f>
        <v>0.21710572091253458</v>
      </c>
    </row>
    <row r="200" spans="1:15" ht="12.75">
      <c r="A200">
        <v>19.6</v>
      </c>
      <c r="B200" s="70">
        <f t="shared" si="7"/>
        <v>553.8033337457593</v>
      </c>
      <c r="C200" s="70">
        <f>A200*Sheet1!D29</f>
        <v>470.40000000000003</v>
      </c>
      <c r="E200" s="70">
        <f t="shared" si="8"/>
        <v>83.4033337457593</v>
      </c>
      <c r="O200" s="113">
        <f>Sheet1!F67</f>
        <v>0.21710572091253458</v>
      </c>
    </row>
    <row r="201" spans="1:15" ht="12.75">
      <c r="A201">
        <v>19.7</v>
      </c>
      <c r="B201" s="70">
        <f t="shared" si="7"/>
        <v>557.0565592289455</v>
      </c>
      <c r="C201" s="70">
        <f>A201*Sheet1!D29</f>
        <v>472.79999999999995</v>
      </c>
      <c r="E201" s="70">
        <f t="shared" si="8"/>
        <v>84.25655922894553</v>
      </c>
      <c r="O201" s="113">
        <f>Sheet1!F67</f>
        <v>0.21710572091253458</v>
      </c>
    </row>
    <row r="202" spans="1:15" ht="12.75">
      <c r="A202">
        <v>19.8</v>
      </c>
      <c r="B202" s="70">
        <f t="shared" si="7"/>
        <v>560.3141268265501</v>
      </c>
      <c r="C202" s="70">
        <f>A202*Sheet1!D29</f>
        <v>475.20000000000005</v>
      </c>
      <c r="E202" s="70">
        <f t="shared" si="8"/>
        <v>85.11412682655006</v>
      </c>
      <c r="O202" s="113">
        <f>Sheet1!F67</f>
        <v>0.21710572091253458</v>
      </c>
    </row>
    <row r="203" spans="1:15" ht="12.75">
      <c r="A203">
        <v>19.9</v>
      </c>
      <c r="B203" s="70">
        <f t="shared" si="7"/>
        <v>563.5760365385728</v>
      </c>
      <c r="C203" s="70">
        <f>A203*Sheet1!D29</f>
        <v>477.59999999999997</v>
      </c>
      <c r="E203" s="70">
        <f t="shared" si="8"/>
        <v>85.9760365385728</v>
      </c>
      <c r="O203" s="113">
        <f>Sheet1!F67</f>
        <v>0.21710572091253458</v>
      </c>
    </row>
    <row r="204" spans="1:15" ht="12.75">
      <c r="A204">
        <v>20</v>
      </c>
      <c r="B204" s="70">
        <f t="shared" si="7"/>
        <v>566.8422883650138</v>
      </c>
      <c r="C204" s="70">
        <f>A204*Sheet1!D29</f>
        <v>480</v>
      </c>
      <c r="E204" s="70">
        <f t="shared" si="8"/>
        <v>86.84228836501383</v>
      </c>
      <c r="O204" s="113">
        <f>Sheet1!F67</f>
        <v>0.21710572091253458</v>
      </c>
    </row>
    <row r="205" spans="1:15" ht="12.75">
      <c r="A205">
        <v>20.5</v>
      </c>
      <c r="B205" s="70">
        <f t="shared" si="7"/>
        <v>583.2386792134927</v>
      </c>
      <c r="C205" s="70">
        <f>A205*Sheet1!D29</f>
        <v>492</v>
      </c>
      <c r="E205" s="70">
        <f t="shared" si="8"/>
        <v>91.23867921349266</v>
      </c>
      <c r="O205" s="113">
        <f>Sheet1!F67</f>
        <v>0.21710572091253458</v>
      </c>
    </row>
    <row r="206" spans="1:15" ht="12.75">
      <c r="A206">
        <v>21</v>
      </c>
      <c r="B206" s="70">
        <f t="shared" si="7"/>
        <v>599.7436229224278</v>
      </c>
      <c r="C206" s="70">
        <f>A206*Sheet1!D29</f>
        <v>504</v>
      </c>
      <c r="E206" s="70">
        <f t="shared" si="8"/>
        <v>95.74362292242775</v>
      </c>
      <c r="O206" s="113">
        <f>Sheet1!F67</f>
        <v>0.21710572091253458</v>
      </c>
    </row>
    <row r="207" spans="1:15" ht="12.75">
      <c r="A207">
        <v>21.5</v>
      </c>
      <c r="B207" s="70">
        <f t="shared" si="7"/>
        <v>616.357119491819</v>
      </c>
      <c r="C207" s="70">
        <f>A207*Sheet1!D29</f>
        <v>516</v>
      </c>
      <c r="E207" s="70">
        <f t="shared" si="8"/>
        <v>100.3571194918191</v>
      </c>
      <c r="O207" s="113">
        <f>Sheet1!F67</f>
        <v>0.21710572091253458</v>
      </c>
    </row>
    <row r="208" spans="1:15" ht="12.75">
      <c r="A208">
        <v>22</v>
      </c>
      <c r="B208" s="70">
        <f t="shared" si="7"/>
        <v>633.0791689216667</v>
      </c>
      <c r="C208" s="70">
        <f>A208*Sheet1!D29</f>
        <v>528</v>
      </c>
      <c r="E208" s="70">
        <f t="shared" si="8"/>
        <v>105.07916892166674</v>
      </c>
      <c r="O208" s="113">
        <f>Sheet1!F67</f>
        <v>0.21710572091253458</v>
      </c>
    </row>
    <row r="209" spans="1:15" ht="12.75">
      <c r="A209">
        <v>22.5</v>
      </c>
      <c r="B209" s="70">
        <f t="shared" si="7"/>
        <v>649.9097712119707</v>
      </c>
      <c r="C209" s="70">
        <f>A209*Sheet1!D29</f>
        <v>540</v>
      </c>
      <c r="E209" s="70">
        <f t="shared" si="8"/>
        <v>109.90977121197064</v>
      </c>
      <c r="O209" s="113">
        <f>Sheet1!F67</f>
        <v>0.21710572091253458</v>
      </c>
    </row>
    <row r="210" spans="1:15" ht="12.75">
      <c r="A210">
        <v>23</v>
      </c>
      <c r="B210" s="70">
        <f t="shared" si="7"/>
        <v>666.8489263627308</v>
      </c>
      <c r="C210" s="70">
        <f>A210*Sheet1!D29</f>
        <v>552</v>
      </c>
      <c r="E210" s="70">
        <f t="shared" si="8"/>
        <v>114.8489263627308</v>
      </c>
      <c r="O210" s="113">
        <f>Sheet1!F67</f>
        <v>0.21710572091253458</v>
      </c>
    </row>
    <row r="211" spans="1:15" ht="12.75">
      <c r="A211">
        <v>23.5</v>
      </c>
      <c r="B211" s="70">
        <f t="shared" si="7"/>
        <v>683.8966343739472</v>
      </c>
      <c r="C211" s="70">
        <f>A211*Sheet1!D29</f>
        <v>564</v>
      </c>
      <c r="E211" s="70">
        <f t="shared" si="8"/>
        <v>119.89663437394722</v>
      </c>
      <c r="O211" s="113">
        <f>Sheet1!F67</f>
        <v>0.21710572091253458</v>
      </c>
    </row>
    <row r="212" spans="1:15" ht="12.75">
      <c r="A212">
        <v>24</v>
      </c>
      <c r="B212" s="70">
        <f t="shared" si="7"/>
        <v>701.0528952456199</v>
      </c>
      <c r="C212" s="70">
        <f>A212*Sheet1!D29</f>
        <v>576</v>
      </c>
      <c r="E212" s="70">
        <f t="shared" si="8"/>
        <v>125.05289524561992</v>
      </c>
      <c r="O212" s="113">
        <f>Sheet1!F67</f>
        <v>0.21710572091253458</v>
      </c>
    </row>
    <row r="213" spans="1:15" ht="12.75">
      <c r="A213">
        <v>24.5</v>
      </c>
      <c r="B213" s="70">
        <f t="shared" si="7"/>
        <v>718.3177089777489</v>
      </c>
      <c r="C213" s="70">
        <f>A213*Sheet1!D29</f>
        <v>588</v>
      </c>
      <c r="E213" s="70">
        <f t="shared" si="8"/>
        <v>130.31770897774888</v>
      </c>
      <c r="O213" s="113">
        <f>Sheet1!F67</f>
        <v>0.21710572091253458</v>
      </c>
    </row>
    <row r="214" spans="1:15" ht="12.75">
      <c r="A214">
        <v>25</v>
      </c>
      <c r="B214" s="70">
        <f t="shared" si="7"/>
        <v>735.6910755703341</v>
      </c>
      <c r="C214" s="70">
        <f>A214*Sheet1!D29</f>
        <v>600</v>
      </c>
      <c r="E214" s="70">
        <f t="shared" si="8"/>
        <v>135.6910755703341</v>
      </c>
      <c r="O214" s="113">
        <f>Sheet1!F67</f>
        <v>0.21710572091253458</v>
      </c>
    </row>
    <row r="215" spans="1:15" ht="12.75">
      <c r="A215">
        <v>25.5</v>
      </c>
      <c r="B215" s="70">
        <f t="shared" si="7"/>
        <v>753.1729950233756</v>
      </c>
      <c r="C215" s="70">
        <f>A215*Sheet1!D29</f>
        <v>612</v>
      </c>
      <c r="E215" s="70">
        <f t="shared" si="8"/>
        <v>141.17299502337562</v>
      </c>
      <c r="O215" s="113">
        <f>Sheet1!F67</f>
        <v>0.21710572091253458</v>
      </c>
    </row>
    <row r="216" spans="1:15" ht="12.75">
      <c r="A216">
        <v>26</v>
      </c>
      <c r="B216" s="70">
        <f t="shared" si="7"/>
        <v>770.7634673368734</v>
      </c>
      <c r="C216" s="70">
        <f>A216*Sheet1!D29</f>
        <v>624</v>
      </c>
      <c r="E216" s="70">
        <f t="shared" si="8"/>
        <v>146.76346733687336</v>
      </c>
      <c r="O216" s="113">
        <f>Sheet1!F67</f>
        <v>0.21710572091253458</v>
      </c>
    </row>
    <row r="217" spans="1:15" ht="12.75">
      <c r="A217">
        <v>26.5</v>
      </c>
      <c r="B217" s="70">
        <f t="shared" si="7"/>
        <v>788.4624925108274</v>
      </c>
      <c r="C217" s="70">
        <f>A217*Sheet1!D29</f>
        <v>636</v>
      </c>
      <c r="E217" s="70">
        <f t="shared" si="8"/>
        <v>152.46249251082742</v>
      </c>
      <c r="O217" s="113">
        <f>Sheet1!F67</f>
        <v>0.21710572091253458</v>
      </c>
    </row>
    <row r="218" spans="1:15" ht="12.75">
      <c r="A218">
        <v>27</v>
      </c>
      <c r="B218" s="70">
        <f t="shared" si="7"/>
        <v>806.2700705452377</v>
      </c>
      <c r="C218" s="70">
        <f>A218*Sheet1!D29</f>
        <v>648</v>
      </c>
      <c r="E218" s="70">
        <f t="shared" si="8"/>
        <v>158.2700705452377</v>
      </c>
      <c r="O218" s="113">
        <f>Sheet1!F67</f>
        <v>0.21710572091253458</v>
      </c>
    </row>
    <row r="219" spans="1:15" ht="12.75">
      <c r="A219">
        <v>27.5</v>
      </c>
      <c r="B219" s="70">
        <f t="shared" si="7"/>
        <v>824.1862014401042</v>
      </c>
      <c r="C219" s="70">
        <f>A219*Sheet1!D29</f>
        <v>660</v>
      </c>
      <c r="E219" s="70">
        <f t="shared" si="8"/>
        <v>164.18620144010427</v>
      </c>
      <c r="O219" s="113">
        <f>Sheet1!F67</f>
        <v>0.21710572091253458</v>
      </c>
    </row>
    <row r="220" spans="1:15" ht="12.75">
      <c r="A220">
        <v>28</v>
      </c>
      <c r="B220" s="70">
        <f t="shared" si="7"/>
        <v>842.2108851954271</v>
      </c>
      <c r="C220" s="70">
        <f>A220*Sheet1!D29</f>
        <v>672</v>
      </c>
      <c r="E220" s="70">
        <f t="shared" si="8"/>
        <v>170.2108851954271</v>
      </c>
      <c r="O220" s="113">
        <f>Sheet1!F67</f>
        <v>0.21710572091253458</v>
      </c>
    </row>
    <row r="221" spans="1:15" ht="12.75">
      <c r="A221">
        <v>28.5</v>
      </c>
      <c r="B221" s="70">
        <f t="shared" si="7"/>
        <v>860.3441218112062</v>
      </c>
      <c r="C221" s="70">
        <f>A221*Sheet1!D29</f>
        <v>684</v>
      </c>
      <c r="E221" s="70">
        <f t="shared" si="8"/>
        <v>176.3441218112062</v>
      </c>
      <c r="O221" s="113">
        <f>Sheet1!F67</f>
        <v>0.21710572091253458</v>
      </c>
    </row>
    <row r="222" spans="1:15" ht="12.75">
      <c r="A222">
        <v>29</v>
      </c>
      <c r="B222" s="70">
        <f t="shared" si="7"/>
        <v>878.5859112874416</v>
      </c>
      <c r="C222" s="70">
        <f>A222*Sheet1!D29</f>
        <v>696</v>
      </c>
      <c r="E222" s="70">
        <f t="shared" si="8"/>
        <v>182.58591128744158</v>
      </c>
      <c r="O222" s="113">
        <f>Sheet1!F67</f>
        <v>0.21710572091253458</v>
      </c>
    </row>
    <row r="223" spans="1:15" ht="12.75">
      <c r="A223">
        <v>29.5</v>
      </c>
      <c r="B223" s="70">
        <f t="shared" si="7"/>
        <v>896.9362536241332</v>
      </c>
      <c r="C223" s="70">
        <f>A223*Sheet1!D29</f>
        <v>708</v>
      </c>
      <c r="E223" s="70">
        <f t="shared" si="8"/>
        <v>188.93625362413323</v>
      </c>
      <c r="O223" s="113">
        <f>Sheet1!F67</f>
        <v>0.21710572091253458</v>
      </c>
    </row>
    <row r="224" spans="1:15" ht="12.75">
      <c r="A224">
        <v>30</v>
      </c>
      <c r="B224" s="70">
        <f t="shared" si="7"/>
        <v>915.395148821281</v>
      </c>
      <c r="C224" s="70">
        <f>A224*Sheet1!D29</f>
        <v>720</v>
      </c>
      <c r="E224" s="70">
        <f t="shared" si="8"/>
        <v>195.3951488212811</v>
      </c>
      <c r="O224" s="113">
        <f>Sheet1!F67</f>
        <v>0.21710572091253458</v>
      </c>
    </row>
    <row r="225" spans="1:15" ht="12.75">
      <c r="A225">
        <v>30.5</v>
      </c>
      <c r="B225" s="70">
        <f t="shared" si="7"/>
        <v>933.9625968788853</v>
      </c>
      <c r="C225" s="70">
        <f>A225*Sheet1!D29</f>
        <v>732</v>
      </c>
      <c r="E225" s="70">
        <f t="shared" si="8"/>
        <v>201.96259687888528</v>
      </c>
      <c r="O225" s="113">
        <f>Sheet1!F67</f>
        <v>0.21710572091253458</v>
      </c>
    </row>
    <row r="226" spans="1:15" ht="12.75">
      <c r="A226">
        <v>31</v>
      </c>
      <c r="B226" s="70">
        <f t="shared" si="7"/>
        <v>952.6385977969458</v>
      </c>
      <c r="C226" s="70">
        <f>A226*Sheet1!D29</f>
        <v>744</v>
      </c>
      <c r="E226" s="70">
        <f t="shared" si="8"/>
        <v>208.63859779694573</v>
      </c>
      <c r="O226" s="113">
        <f>Sheet1!F67</f>
        <v>0.21710572091253458</v>
      </c>
    </row>
    <row r="227" spans="1:15" ht="12.75">
      <c r="A227">
        <v>31.5</v>
      </c>
      <c r="B227" s="70">
        <f t="shared" si="7"/>
        <v>971.4231515754625</v>
      </c>
      <c r="C227" s="70">
        <f>A227*Sheet1!D29</f>
        <v>756</v>
      </c>
      <c r="E227" s="70">
        <f t="shared" si="8"/>
        <v>215.42315157546244</v>
      </c>
      <c r="O227" s="113">
        <f>Sheet1!F67</f>
        <v>0.21710572091253458</v>
      </c>
    </row>
    <row r="228" spans="1:15" ht="12.75">
      <c r="A228">
        <v>32</v>
      </c>
      <c r="B228" s="70">
        <f t="shared" si="7"/>
        <v>990.3162582144354</v>
      </c>
      <c r="C228" s="70">
        <f>A228*Sheet1!D29</f>
        <v>768</v>
      </c>
      <c r="E228" s="70">
        <f t="shared" si="8"/>
        <v>222.3162582144354</v>
      </c>
      <c r="O228" s="113">
        <f>Sheet1!F67</f>
        <v>0.21710572091253458</v>
      </c>
    </row>
    <row r="229" spans="1:15" ht="12.75">
      <c r="A229">
        <v>32.5</v>
      </c>
      <c r="B229" s="70">
        <f t="shared" si="7"/>
        <v>1009.3179177138646</v>
      </c>
      <c r="C229" s="70">
        <f>A229*Sheet1!D29</f>
        <v>780</v>
      </c>
      <c r="E229" s="70">
        <f t="shared" si="8"/>
        <v>229.31791771386466</v>
      </c>
      <c r="O229" s="113">
        <f>Sheet1!F67</f>
        <v>0.21710572091253458</v>
      </c>
    </row>
    <row r="230" spans="1:15" ht="12.75">
      <c r="A230">
        <v>33</v>
      </c>
      <c r="B230" s="70">
        <f t="shared" si="7"/>
        <v>1028.4281300737503</v>
      </c>
      <c r="C230" s="70">
        <f>A230*Sheet1!D29</f>
        <v>792</v>
      </c>
      <c r="E230" s="70">
        <f t="shared" si="8"/>
        <v>236.42813007375017</v>
      </c>
      <c r="O230" s="113">
        <f>Sheet1!F67</f>
        <v>0.21710572091253458</v>
      </c>
    </row>
    <row r="231" spans="1:15" ht="12.75">
      <c r="A231">
        <v>33.5</v>
      </c>
      <c r="B231" s="70">
        <f t="shared" si="7"/>
        <v>1047.646895294092</v>
      </c>
      <c r="C231" s="70">
        <f>A231*Sheet1!D29</f>
        <v>804</v>
      </c>
      <c r="E231" s="70">
        <f t="shared" si="8"/>
        <v>243.64689529409193</v>
      </c>
      <c r="O231" s="113">
        <f>Sheet1!F67</f>
        <v>0.21710572091253458</v>
      </c>
    </row>
    <row r="232" spans="1:15" ht="12.75">
      <c r="A232">
        <v>34</v>
      </c>
      <c r="B232" s="70">
        <f t="shared" si="7"/>
        <v>1066.97421337489</v>
      </c>
      <c r="C232" s="70">
        <f>A232*Sheet1!D29</f>
        <v>816</v>
      </c>
      <c r="E232" s="70">
        <f t="shared" si="8"/>
        <v>250.97421337488998</v>
      </c>
      <c r="O232" s="113">
        <f>Sheet1!F67</f>
        <v>0.21710572091253458</v>
      </c>
    </row>
    <row r="233" spans="1:15" ht="12.75">
      <c r="A233">
        <v>34.5</v>
      </c>
      <c r="B233" s="70">
        <f t="shared" si="7"/>
        <v>1086.4100843161443</v>
      </c>
      <c r="C233" s="70">
        <f>A233*Sheet1!D29</f>
        <v>828</v>
      </c>
      <c r="E233" s="70">
        <f t="shared" si="8"/>
        <v>258.41008431614426</v>
      </c>
      <c r="O233" s="113">
        <f>Sheet1!F67</f>
        <v>0.21710572091253458</v>
      </c>
    </row>
    <row r="234" spans="1:15" ht="12.75">
      <c r="A234">
        <v>35</v>
      </c>
      <c r="B234" s="70">
        <f t="shared" si="7"/>
        <v>1105.9545081178549</v>
      </c>
      <c r="C234" s="70">
        <f>A234*Sheet1!D29</f>
        <v>840</v>
      </c>
      <c r="E234" s="70">
        <f t="shared" si="8"/>
        <v>265.95450811785486</v>
      </c>
      <c r="O234" s="113">
        <f>Sheet1!F67</f>
        <v>0.21710572091253458</v>
      </c>
    </row>
    <row r="235" spans="1:15" ht="12.75">
      <c r="A235">
        <v>35.5</v>
      </c>
      <c r="B235" s="70">
        <f t="shared" si="7"/>
        <v>1125.6074847800217</v>
      </c>
      <c r="C235" s="70">
        <f>A235*Sheet1!D29</f>
        <v>852</v>
      </c>
      <c r="E235" s="70">
        <f t="shared" si="8"/>
        <v>273.6074847800217</v>
      </c>
      <c r="O235" s="113">
        <f>Sheet1!F67</f>
        <v>0.21710572091253458</v>
      </c>
    </row>
    <row r="236" spans="1:15" ht="12.75">
      <c r="A236">
        <v>36</v>
      </c>
      <c r="B236" s="70">
        <f t="shared" si="7"/>
        <v>1145.3690143026447</v>
      </c>
      <c r="C236" s="70">
        <f>A236*Sheet1!D29</f>
        <v>864</v>
      </c>
      <c r="E236" s="70">
        <f t="shared" si="8"/>
        <v>281.3690143026448</v>
      </c>
      <c r="O236" s="113">
        <f>Sheet1!F67</f>
        <v>0.21710572091253458</v>
      </c>
    </row>
    <row r="237" spans="1:15" ht="12.75">
      <c r="A237">
        <v>36.5</v>
      </c>
      <c r="B237" s="70">
        <f t="shared" si="7"/>
        <v>1165.2390966857242</v>
      </c>
      <c r="C237" s="70">
        <f>A237*Sheet1!D29</f>
        <v>876</v>
      </c>
      <c r="E237" s="70">
        <f t="shared" si="8"/>
        <v>289.2390966857242</v>
      </c>
      <c r="O237" s="113">
        <f>Sheet1!F67</f>
        <v>0.21710572091253458</v>
      </c>
    </row>
    <row r="238" spans="1:15" ht="12.75">
      <c r="A238">
        <v>37</v>
      </c>
      <c r="B238" s="70">
        <f t="shared" si="7"/>
        <v>1185.2177319292598</v>
      </c>
      <c r="C238" s="70">
        <f>A238*Sheet1!D29</f>
        <v>888</v>
      </c>
      <c r="E238" s="70">
        <f t="shared" si="8"/>
        <v>297.21773192925986</v>
      </c>
      <c r="O238" s="113">
        <f>Sheet1!F67</f>
        <v>0.21710572091253458</v>
      </c>
    </row>
    <row r="239" spans="1:15" ht="12.75">
      <c r="A239">
        <v>37.5</v>
      </c>
      <c r="B239" s="70">
        <f t="shared" si="7"/>
        <v>1205.3049200332516</v>
      </c>
      <c r="C239" s="70">
        <f>A239*Sheet1!D29</f>
        <v>900</v>
      </c>
      <c r="E239" s="70">
        <f t="shared" si="8"/>
        <v>305.30492003325173</v>
      </c>
      <c r="O239" s="113">
        <f>Sheet1!F67</f>
        <v>0.21710572091253458</v>
      </c>
    </row>
    <row r="240" spans="1:15" ht="12.75">
      <c r="A240">
        <v>38</v>
      </c>
      <c r="B240" s="70">
        <f t="shared" si="7"/>
        <v>1225.5006609977</v>
      </c>
      <c r="C240" s="70">
        <f>A240*Sheet1!D29</f>
        <v>912</v>
      </c>
      <c r="E240" s="70">
        <f t="shared" si="8"/>
        <v>313.5006609976999</v>
      </c>
      <c r="O240" s="113">
        <f>Sheet1!F67</f>
        <v>0.21710572091253458</v>
      </c>
    </row>
    <row r="241" spans="1:15" ht="12.75">
      <c r="A241">
        <v>38.5</v>
      </c>
      <c r="B241" s="70">
        <f t="shared" si="7"/>
        <v>1245.8049548226045</v>
      </c>
      <c r="C241" s="70">
        <f>A241*Sheet1!D29</f>
        <v>924</v>
      </c>
      <c r="E241" s="70">
        <f t="shared" si="8"/>
        <v>321.8049548226044</v>
      </c>
      <c r="O241" s="113">
        <f>Sheet1!F67</f>
        <v>0.21710572091253458</v>
      </c>
    </row>
    <row r="242" spans="1:15" ht="12.75">
      <c r="A242">
        <v>39</v>
      </c>
      <c r="B242" s="70">
        <f t="shared" si="7"/>
        <v>1266.217801507965</v>
      </c>
      <c r="C242" s="70">
        <f>A242*Sheet1!D29</f>
        <v>936</v>
      </c>
      <c r="E242" s="70">
        <f t="shared" si="8"/>
        <v>330.2178015079651</v>
      </c>
      <c r="O242" s="113">
        <f>Sheet1!F67</f>
        <v>0.21710572091253458</v>
      </c>
    </row>
    <row r="243" spans="1:15" ht="12.75">
      <c r="A243">
        <v>39.5</v>
      </c>
      <c r="B243" s="70">
        <f t="shared" si="7"/>
        <v>1286.7392010537822</v>
      </c>
      <c r="C243" s="70">
        <f>A243*Sheet1!D29</f>
        <v>948</v>
      </c>
      <c r="E243" s="70">
        <f t="shared" si="8"/>
        <v>338.7392010537821</v>
      </c>
      <c r="O243" s="113">
        <f>Sheet1!F67</f>
        <v>0.21710572091253458</v>
      </c>
    </row>
    <row r="244" spans="1:15" ht="12.75">
      <c r="A244">
        <v>40</v>
      </c>
      <c r="B244" s="70">
        <f t="shared" si="7"/>
        <v>1307.3691534600553</v>
      </c>
      <c r="C244" s="70">
        <f>A244*Sheet1!D29</f>
        <v>960</v>
      </c>
      <c r="E244" s="70">
        <f t="shared" si="8"/>
        <v>347.3691534600553</v>
      </c>
      <c r="O244" s="113">
        <f>Sheet1!F67</f>
        <v>0.21710572091253458</v>
      </c>
    </row>
    <row r="245" spans="1:15" ht="12.75">
      <c r="A245">
        <v>40.5</v>
      </c>
      <c r="B245" s="70">
        <f t="shared" si="7"/>
        <v>1328.1076587267848</v>
      </c>
      <c r="C245" s="70">
        <f>A245*Sheet1!D29</f>
        <v>972</v>
      </c>
      <c r="E245" s="70">
        <f t="shared" si="8"/>
        <v>356.10765872678485</v>
      </c>
      <c r="O245" s="113">
        <f>Sheet1!F67</f>
        <v>0.21710572091253458</v>
      </c>
    </row>
    <row r="246" spans="1:15" ht="12.75">
      <c r="A246">
        <v>41</v>
      </c>
      <c r="B246" s="70">
        <f t="shared" si="7"/>
        <v>1348.9547168539707</v>
      </c>
      <c r="C246" s="70">
        <f>A246*Sheet1!D29</f>
        <v>984</v>
      </c>
      <c r="E246" s="70">
        <f t="shared" si="8"/>
        <v>364.95471685397064</v>
      </c>
      <c r="O246" s="113">
        <f>Sheet1!F67</f>
        <v>0.21710572091253458</v>
      </c>
    </row>
    <row r="247" spans="1:15" ht="12.75">
      <c r="A247">
        <v>41.5</v>
      </c>
      <c r="B247" s="70">
        <f t="shared" si="7"/>
        <v>1369.9103278416128</v>
      </c>
      <c r="C247" s="70">
        <f>A247*Sheet1!D29</f>
        <v>996</v>
      </c>
      <c r="E247" s="70">
        <f t="shared" si="8"/>
        <v>373.9103278416127</v>
      </c>
      <c r="O247" s="113">
        <f>Sheet1!F67</f>
        <v>0.21710572091253458</v>
      </c>
    </row>
    <row r="248" spans="1:15" ht="12.75">
      <c r="A248">
        <v>42</v>
      </c>
      <c r="B248" s="70">
        <f t="shared" si="7"/>
        <v>1390.974491689711</v>
      </c>
      <c r="C248" s="70">
        <f>A248*Sheet1!D29</f>
        <v>1008</v>
      </c>
      <c r="E248" s="70">
        <f t="shared" si="8"/>
        <v>382.974491689711</v>
      </c>
      <c r="O248" s="113">
        <f>Sheet1!F67</f>
        <v>0.21710572091253458</v>
      </c>
    </row>
    <row r="249" spans="1:15" ht="12.75">
      <c r="A249">
        <v>42.5</v>
      </c>
      <c r="B249" s="70">
        <f t="shared" si="7"/>
        <v>1412.1472083982655</v>
      </c>
      <c r="C249" s="70">
        <f>A249*Sheet1!D29</f>
        <v>1020</v>
      </c>
      <c r="E249" s="70">
        <f t="shared" si="8"/>
        <v>392.1472083982656</v>
      </c>
      <c r="O249" s="113">
        <f>Sheet1!F67</f>
        <v>0.21710572091253458</v>
      </c>
    </row>
    <row r="250" spans="1:15" ht="12.75">
      <c r="A250">
        <v>43</v>
      </c>
      <c r="B250" s="70">
        <f t="shared" si="7"/>
        <v>1433.4284779672764</v>
      </c>
      <c r="C250" s="70">
        <f>A250*Sheet1!D29</f>
        <v>1032</v>
      </c>
      <c r="E250" s="70">
        <f t="shared" si="8"/>
        <v>401.4284779672764</v>
      </c>
      <c r="O250" s="113">
        <f>Sheet1!F67</f>
        <v>0.21710572091253458</v>
      </c>
    </row>
    <row r="251" spans="1:15" ht="12.75">
      <c r="A251">
        <v>43.5</v>
      </c>
      <c r="B251" s="70">
        <f t="shared" si="7"/>
        <v>1454.8183003967436</v>
      </c>
      <c r="C251" s="70">
        <f>A251*Sheet1!D29</f>
        <v>1044</v>
      </c>
      <c r="E251" s="70">
        <f t="shared" si="8"/>
        <v>410.81830039674355</v>
      </c>
      <c r="O251" s="113">
        <f>Sheet1!F67</f>
        <v>0.21710572091253458</v>
      </c>
    </row>
    <row r="252" spans="1:15" ht="12.75">
      <c r="A252">
        <v>44</v>
      </c>
      <c r="B252" s="70">
        <f t="shared" si="7"/>
        <v>1476.316675686667</v>
      </c>
      <c r="C252" s="70">
        <f>A252*Sheet1!D29</f>
        <v>1056</v>
      </c>
      <c r="E252" s="70">
        <f t="shared" si="8"/>
        <v>420.31667568666694</v>
      </c>
      <c r="O252" s="113">
        <f>Sheet1!F67</f>
        <v>0.21710572091253458</v>
      </c>
    </row>
    <row r="253" spans="1:15" ht="12.75">
      <c r="A253">
        <v>44.5</v>
      </c>
      <c r="B253" s="70">
        <f t="shared" si="7"/>
        <v>1497.9236038370466</v>
      </c>
      <c r="C253" s="70">
        <f>A253*Sheet1!D29</f>
        <v>1068</v>
      </c>
      <c r="E253" s="70">
        <f t="shared" si="8"/>
        <v>429.9236038370466</v>
      </c>
      <c r="O253" s="113">
        <f>Sheet1!F67</f>
        <v>0.21710572091253458</v>
      </c>
    </row>
    <row r="254" spans="1:15" ht="12.75">
      <c r="A254">
        <v>45</v>
      </c>
      <c r="B254" s="70">
        <f t="shared" si="7"/>
        <v>1519.6390848478825</v>
      </c>
      <c r="C254" s="70">
        <f>A254*Sheet1!D29</f>
        <v>1080</v>
      </c>
      <c r="E254" s="70">
        <f t="shared" si="8"/>
        <v>439.63908484788254</v>
      </c>
      <c r="O254" s="113">
        <f>Sheet1!F67</f>
        <v>0.21710572091253458</v>
      </c>
    </row>
    <row r="255" spans="1:15" ht="12.75">
      <c r="A255">
        <v>45.5</v>
      </c>
      <c r="B255" s="70">
        <f t="shared" si="7"/>
        <v>1541.4631187191746</v>
      </c>
      <c r="C255" s="70">
        <f>A255*Sheet1!D29</f>
        <v>1092</v>
      </c>
      <c r="E255" s="70">
        <f t="shared" si="8"/>
        <v>449.4631187191747</v>
      </c>
      <c r="O255" s="113">
        <f>Sheet1!F67</f>
        <v>0.21710572091253458</v>
      </c>
    </row>
    <row r="256" spans="1:15" ht="12.75">
      <c r="A256">
        <v>46</v>
      </c>
      <c r="B256" s="70">
        <f t="shared" si="7"/>
        <v>1563.3957054509233</v>
      </c>
      <c r="C256" s="70">
        <f>A256*Sheet1!D29</f>
        <v>1104</v>
      </c>
      <c r="E256" s="70">
        <f t="shared" si="8"/>
        <v>459.3957054509232</v>
      </c>
      <c r="O256" s="113">
        <f>Sheet1!F67</f>
        <v>0.21710572091253458</v>
      </c>
    </row>
    <row r="257" spans="1:15" ht="12.75">
      <c r="A257">
        <v>46.5</v>
      </c>
      <c r="B257" s="70">
        <f t="shared" si="7"/>
        <v>1585.436845043128</v>
      </c>
      <c r="C257" s="70">
        <f>A257*Sheet1!D29</f>
        <v>1116</v>
      </c>
      <c r="E257" s="70">
        <f t="shared" si="8"/>
        <v>469.4368450431279</v>
      </c>
      <c r="O257" s="113">
        <f>Sheet1!F67</f>
        <v>0.21710572091253458</v>
      </c>
    </row>
    <row r="258" spans="1:15" ht="12.75">
      <c r="A258">
        <v>47</v>
      </c>
      <c r="B258" s="70">
        <f t="shared" si="7"/>
        <v>1607.586537495789</v>
      </c>
      <c r="C258" s="70">
        <f>A258*Sheet1!D29</f>
        <v>1128</v>
      </c>
      <c r="E258" s="70">
        <f t="shared" si="8"/>
        <v>479.5865374957889</v>
      </c>
      <c r="O258" s="113">
        <f>Sheet1!F67</f>
        <v>0.21710572091253458</v>
      </c>
    </row>
    <row r="259" spans="1:15" ht="12.75">
      <c r="A259">
        <v>47.5</v>
      </c>
      <c r="B259" s="70">
        <f t="shared" si="7"/>
        <v>1629.844782808906</v>
      </c>
      <c r="C259" s="70">
        <f>A259*Sheet1!D29</f>
        <v>1140</v>
      </c>
      <c r="E259" s="70">
        <f t="shared" si="8"/>
        <v>489.84478280890613</v>
      </c>
      <c r="O259" s="113">
        <f>Sheet1!F67</f>
        <v>0.21710572091253458</v>
      </c>
    </row>
    <row r="260" spans="1:15" ht="12.75">
      <c r="A260">
        <v>48</v>
      </c>
      <c r="B260" s="70">
        <f t="shared" si="7"/>
        <v>1652.2115809824797</v>
      </c>
      <c r="C260" s="70">
        <f>A260*Sheet1!D29</f>
        <v>1152</v>
      </c>
      <c r="E260" s="70">
        <f t="shared" si="8"/>
        <v>500.2115809824797</v>
      </c>
      <c r="O260" s="113">
        <f>Sheet1!F67</f>
        <v>0.21710572091253458</v>
      </c>
    </row>
    <row r="261" spans="1:15" ht="12.75">
      <c r="A261">
        <v>48.5</v>
      </c>
      <c r="B261" s="70">
        <f aca="true" t="shared" si="9" ref="B261:B324">C261+E261</f>
        <v>1674.6869320165094</v>
      </c>
      <c r="C261" s="70">
        <f>A261*Sheet1!D29</f>
        <v>1164</v>
      </c>
      <c r="E261" s="70">
        <f aca="true" t="shared" si="10" ref="E261:E324">(A261*A261)*O261</f>
        <v>510.68693201650945</v>
      </c>
      <c r="O261" s="113">
        <f>Sheet1!F67</f>
        <v>0.21710572091253458</v>
      </c>
    </row>
    <row r="262" spans="1:15" ht="12.75">
      <c r="A262">
        <v>49</v>
      </c>
      <c r="B262" s="70">
        <f t="shared" si="9"/>
        <v>1697.2708359109956</v>
      </c>
      <c r="C262" s="70">
        <f>A262*Sheet1!D29</f>
        <v>1176</v>
      </c>
      <c r="E262" s="70">
        <f t="shared" si="10"/>
        <v>521.2708359109955</v>
      </c>
      <c r="O262" s="113">
        <f>Sheet1!F67</f>
        <v>0.21710572091253458</v>
      </c>
    </row>
    <row r="263" spans="1:15" ht="12.75">
      <c r="A263">
        <v>49.5</v>
      </c>
      <c r="B263" s="70">
        <f t="shared" si="9"/>
        <v>1719.9632926659378</v>
      </c>
      <c r="C263" s="70">
        <f>A263*Sheet1!D29</f>
        <v>1188</v>
      </c>
      <c r="E263" s="70">
        <f t="shared" si="10"/>
        <v>531.9632926659378</v>
      </c>
      <c r="O263" s="113">
        <f>Sheet1!F67</f>
        <v>0.21710572091253458</v>
      </c>
    </row>
    <row r="264" spans="1:15" ht="12.75">
      <c r="A264">
        <v>50</v>
      </c>
      <c r="B264" s="70">
        <f t="shared" si="9"/>
        <v>1742.7643022813363</v>
      </c>
      <c r="C264" s="70">
        <f>A264*Sheet1!D29</f>
        <v>1200</v>
      </c>
      <c r="E264" s="70">
        <f t="shared" si="10"/>
        <v>542.7643022813364</v>
      </c>
      <c r="O264" s="113">
        <f>Sheet1!F67</f>
        <v>0.21710572091253458</v>
      </c>
    </row>
    <row r="265" spans="1:15" ht="12.75">
      <c r="A265">
        <v>51</v>
      </c>
      <c r="B265" s="70">
        <f t="shared" si="9"/>
        <v>1788.6919800935025</v>
      </c>
      <c r="C265" s="70">
        <f>A265*Sheet1!D29</f>
        <v>1224</v>
      </c>
      <c r="E265" s="70">
        <f t="shared" si="10"/>
        <v>564.6919800935025</v>
      </c>
      <c r="O265" s="113">
        <f>Sheet1!F67</f>
        <v>0.21710572091253458</v>
      </c>
    </row>
    <row r="266" spans="1:15" ht="12.75">
      <c r="A266">
        <v>52</v>
      </c>
      <c r="B266" s="70">
        <f t="shared" si="9"/>
        <v>1835.0538693474934</v>
      </c>
      <c r="C266" s="70">
        <f>A266*Sheet1!D29</f>
        <v>1248</v>
      </c>
      <c r="E266" s="70">
        <f t="shared" si="10"/>
        <v>587.0538693474934</v>
      </c>
      <c r="O266" s="113">
        <f>Sheet1!F67</f>
        <v>0.21710572091253458</v>
      </c>
    </row>
    <row r="267" spans="1:15" ht="12.75">
      <c r="A267">
        <v>53</v>
      </c>
      <c r="B267" s="70">
        <f t="shared" si="9"/>
        <v>1881.8499700433097</v>
      </c>
      <c r="C267" s="70">
        <f>A267*Sheet1!D29</f>
        <v>1272</v>
      </c>
      <c r="E267" s="70">
        <f t="shared" si="10"/>
        <v>609.8499700433097</v>
      </c>
      <c r="O267" s="113">
        <f>Sheet1!F67</f>
        <v>0.21710572091253458</v>
      </c>
    </row>
    <row r="268" spans="1:15" ht="12.75">
      <c r="A268">
        <v>54</v>
      </c>
      <c r="B268" s="70">
        <f t="shared" si="9"/>
        <v>1929.0802821809507</v>
      </c>
      <c r="C268" s="70">
        <f>A268*Sheet1!D29</f>
        <v>1296</v>
      </c>
      <c r="E268" s="70">
        <f t="shared" si="10"/>
        <v>633.0802821809508</v>
      </c>
      <c r="O268" s="113">
        <f>Sheet1!F67</f>
        <v>0.21710572091253458</v>
      </c>
    </row>
    <row r="269" spans="1:15" ht="12.75">
      <c r="A269">
        <v>55</v>
      </c>
      <c r="B269" s="70">
        <f t="shared" si="9"/>
        <v>1976.744805760417</v>
      </c>
      <c r="C269" s="70">
        <f>A269*Sheet1!D29</f>
        <v>1320</v>
      </c>
      <c r="E269" s="70">
        <f t="shared" si="10"/>
        <v>656.7448057604171</v>
      </c>
      <c r="O269" s="113">
        <f>Sheet1!F67</f>
        <v>0.21710572091253458</v>
      </c>
    </row>
    <row r="270" spans="1:15" ht="12.75">
      <c r="A270">
        <v>56</v>
      </c>
      <c r="B270" s="70">
        <f t="shared" si="9"/>
        <v>2024.8435407817083</v>
      </c>
      <c r="C270" s="70">
        <f>A270*Sheet1!D29</f>
        <v>1344</v>
      </c>
      <c r="E270" s="70">
        <f t="shared" si="10"/>
        <v>680.8435407817084</v>
      </c>
      <c r="O270" s="113">
        <f>Sheet1!F67</f>
        <v>0.21710572091253458</v>
      </c>
    </row>
    <row r="271" spans="1:15" ht="12.75">
      <c r="A271">
        <v>57</v>
      </c>
      <c r="B271" s="70">
        <f t="shared" si="9"/>
        <v>2073.3764872448246</v>
      </c>
      <c r="C271" s="70">
        <f>A271*Sheet1!D29</f>
        <v>1368</v>
      </c>
      <c r="E271" s="70">
        <f t="shared" si="10"/>
        <v>705.3764872448248</v>
      </c>
      <c r="O271" s="113">
        <f>Sheet1!F67</f>
        <v>0.21710572091253458</v>
      </c>
    </row>
    <row r="272" spans="1:15" ht="12.75">
      <c r="A272">
        <v>58</v>
      </c>
      <c r="B272" s="70">
        <f t="shared" si="9"/>
        <v>2122.3436451497664</v>
      </c>
      <c r="C272" s="70">
        <f>A272*Sheet1!D29</f>
        <v>1392</v>
      </c>
      <c r="E272" s="70">
        <f t="shared" si="10"/>
        <v>730.3436451497663</v>
      </c>
      <c r="O272" s="113">
        <f>Sheet1!F67</f>
        <v>0.21710572091253458</v>
      </c>
    </row>
    <row r="273" spans="1:15" ht="12.75">
      <c r="A273">
        <v>59</v>
      </c>
      <c r="B273" s="70">
        <f t="shared" si="9"/>
        <v>2171.745014496533</v>
      </c>
      <c r="C273" s="70">
        <f>A273*Sheet1!D29</f>
        <v>1416</v>
      </c>
      <c r="E273" s="70">
        <f t="shared" si="10"/>
        <v>755.7450144965329</v>
      </c>
      <c r="O273" s="113">
        <f>Sheet1!F67</f>
        <v>0.21710572091253458</v>
      </c>
    </row>
    <row r="274" spans="1:15" ht="12.75">
      <c r="A274">
        <v>60</v>
      </c>
      <c r="B274" s="70">
        <f t="shared" si="9"/>
        <v>2221.580595285124</v>
      </c>
      <c r="C274" s="70">
        <f>A274*Sheet1!D29</f>
        <v>1440</v>
      </c>
      <c r="E274" s="70">
        <f t="shared" si="10"/>
        <v>781.5805952851244</v>
      </c>
      <c r="O274" s="113">
        <f>Sheet1!F67</f>
        <v>0.21710572091253458</v>
      </c>
    </row>
    <row r="275" spans="1:15" ht="12.75">
      <c r="A275">
        <v>61</v>
      </c>
      <c r="B275" s="70">
        <f t="shared" si="9"/>
        <v>2271.850387515541</v>
      </c>
      <c r="C275" s="70">
        <f>A275*Sheet1!D29</f>
        <v>1464</v>
      </c>
      <c r="E275" s="70">
        <f t="shared" si="10"/>
        <v>807.8503875155411</v>
      </c>
      <c r="O275" s="113">
        <f>Sheet1!F67</f>
        <v>0.21710572091253458</v>
      </c>
    </row>
    <row r="276" spans="1:15" ht="12.75">
      <c r="A276">
        <v>62</v>
      </c>
      <c r="B276" s="70">
        <f t="shared" si="9"/>
        <v>2322.554391187783</v>
      </c>
      <c r="C276" s="70">
        <f>A276*Sheet1!D29</f>
        <v>1488</v>
      </c>
      <c r="E276" s="70">
        <f t="shared" si="10"/>
        <v>834.5543911877829</v>
      </c>
      <c r="O276" s="113">
        <f>Sheet1!F67</f>
        <v>0.21710572091253458</v>
      </c>
    </row>
    <row r="277" spans="1:15" ht="12.75">
      <c r="A277">
        <v>63</v>
      </c>
      <c r="B277" s="70">
        <f t="shared" si="9"/>
        <v>2373.69260630185</v>
      </c>
      <c r="C277" s="70">
        <f>A277*Sheet1!D29</f>
        <v>1512</v>
      </c>
      <c r="E277" s="70">
        <f t="shared" si="10"/>
        <v>861.6926063018498</v>
      </c>
      <c r="O277" s="113">
        <f>Sheet1!F67</f>
        <v>0.21710572091253458</v>
      </c>
    </row>
    <row r="278" spans="1:15" ht="12.75">
      <c r="A278">
        <v>64</v>
      </c>
      <c r="B278" s="70">
        <f t="shared" si="9"/>
        <v>2425.2650328577415</v>
      </c>
      <c r="C278" s="70">
        <f>A278*Sheet1!D29</f>
        <v>1536</v>
      </c>
      <c r="E278" s="70">
        <f t="shared" si="10"/>
        <v>889.2650328577416</v>
      </c>
      <c r="O278" s="113">
        <f>Sheet1!F67</f>
        <v>0.21710572091253458</v>
      </c>
    </row>
    <row r="279" spans="1:15" ht="12.75">
      <c r="A279">
        <v>65</v>
      </c>
      <c r="B279" s="70">
        <f t="shared" si="9"/>
        <v>2477.2716708554585</v>
      </c>
      <c r="C279" s="70">
        <f>A279*Sheet1!D29</f>
        <v>1560</v>
      </c>
      <c r="E279" s="70">
        <f t="shared" si="10"/>
        <v>917.2716708554586</v>
      </c>
      <c r="O279" s="113">
        <f>Sheet1!F67</f>
        <v>0.21710572091253458</v>
      </c>
    </row>
    <row r="280" spans="1:15" ht="12.75">
      <c r="A280">
        <v>66</v>
      </c>
      <c r="B280" s="70">
        <f t="shared" si="9"/>
        <v>2529.7125202950006</v>
      </c>
      <c r="C280" s="70">
        <f>A280*Sheet1!D29</f>
        <v>1584</v>
      </c>
      <c r="E280" s="70">
        <f t="shared" si="10"/>
        <v>945.7125202950007</v>
      </c>
      <c r="O280" s="113">
        <f>Sheet1!F67</f>
        <v>0.21710572091253458</v>
      </c>
    </row>
    <row r="281" spans="1:15" ht="12.75">
      <c r="A281">
        <v>67</v>
      </c>
      <c r="B281" s="70">
        <f t="shared" si="9"/>
        <v>2582.5875811763676</v>
      </c>
      <c r="C281" s="70">
        <f>A281*Sheet1!D29</f>
        <v>1608</v>
      </c>
      <c r="E281" s="70">
        <f t="shared" si="10"/>
        <v>974.5875811763677</v>
      </c>
      <c r="O281" s="113">
        <f>Sheet1!F67</f>
        <v>0.21710572091253458</v>
      </c>
    </row>
    <row r="282" spans="1:15" ht="12.75">
      <c r="A282">
        <v>68</v>
      </c>
      <c r="B282" s="70">
        <f t="shared" si="9"/>
        <v>2635.89685349956</v>
      </c>
      <c r="C282" s="70">
        <f>A282*Sheet1!D29</f>
        <v>1632</v>
      </c>
      <c r="E282" s="70">
        <f t="shared" si="10"/>
        <v>1003.8968534995599</v>
      </c>
      <c r="O282" s="113">
        <f>Sheet1!F67</f>
        <v>0.21710572091253458</v>
      </c>
    </row>
    <row r="283" spans="1:15" ht="12.75">
      <c r="A283">
        <v>69</v>
      </c>
      <c r="B283" s="70">
        <f t="shared" si="9"/>
        <v>2689.6403372645773</v>
      </c>
      <c r="C283" s="70">
        <f>A283*Sheet1!D29</f>
        <v>1656</v>
      </c>
      <c r="E283" s="70">
        <f t="shared" si="10"/>
        <v>1033.640337264577</v>
      </c>
      <c r="O283" s="113">
        <f>Sheet1!F67</f>
        <v>0.21710572091253458</v>
      </c>
    </row>
    <row r="284" spans="1:15" ht="12.75">
      <c r="A284">
        <v>70</v>
      </c>
      <c r="B284" s="70">
        <f t="shared" si="9"/>
        <v>2743.8180324714194</v>
      </c>
      <c r="C284" s="70">
        <f>A284*Sheet1!D29</f>
        <v>1680</v>
      </c>
      <c r="E284" s="70">
        <f t="shared" si="10"/>
        <v>1063.8180324714194</v>
      </c>
      <c r="O284" s="113">
        <f>Sheet1!F67</f>
        <v>0.21710572091253458</v>
      </c>
    </row>
    <row r="285" spans="1:15" ht="12.75">
      <c r="A285">
        <v>71</v>
      </c>
      <c r="B285" s="70">
        <f t="shared" si="9"/>
        <v>2798.4299391200866</v>
      </c>
      <c r="C285" s="70">
        <f>A285*Sheet1!D29</f>
        <v>1704</v>
      </c>
      <c r="E285" s="70">
        <f t="shared" si="10"/>
        <v>1094.4299391200868</v>
      </c>
      <c r="O285" s="113">
        <f>Sheet1!F67</f>
        <v>0.21710572091253458</v>
      </c>
    </row>
    <row r="286" spans="1:15" ht="12.75">
      <c r="A286">
        <v>72</v>
      </c>
      <c r="B286" s="70">
        <f t="shared" si="9"/>
        <v>2853.4760572105793</v>
      </c>
      <c r="C286" s="70">
        <f>A286*Sheet1!D29</f>
        <v>1728</v>
      </c>
      <c r="E286" s="70">
        <f t="shared" si="10"/>
        <v>1125.4760572105793</v>
      </c>
      <c r="O286" s="113">
        <f>Sheet1!F67</f>
        <v>0.21710572091253458</v>
      </c>
    </row>
    <row r="287" spans="1:15" ht="12.75">
      <c r="A287">
        <v>73</v>
      </c>
      <c r="B287" s="70">
        <f t="shared" si="9"/>
        <v>2908.956386742897</v>
      </c>
      <c r="C287" s="70">
        <f>A287*Sheet1!D29</f>
        <v>1752</v>
      </c>
      <c r="E287" s="70">
        <f t="shared" si="10"/>
        <v>1156.9563867428967</v>
      </c>
      <c r="O287" s="113">
        <f>Sheet1!F67</f>
        <v>0.21710572091253458</v>
      </c>
    </row>
    <row r="288" spans="1:15" ht="12.75">
      <c r="A288">
        <v>74</v>
      </c>
      <c r="B288" s="70">
        <f t="shared" si="9"/>
        <v>2964.870927717039</v>
      </c>
      <c r="C288" s="70">
        <f>A288*Sheet1!D29</f>
        <v>1776</v>
      </c>
      <c r="E288" s="70">
        <f t="shared" si="10"/>
        <v>1188.8709277170394</v>
      </c>
      <c r="O288" s="113">
        <f>Sheet1!F67</f>
        <v>0.21710572091253458</v>
      </c>
    </row>
    <row r="289" spans="1:15" ht="12.75">
      <c r="A289">
        <v>75</v>
      </c>
      <c r="B289" s="70">
        <f t="shared" si="9"/>
        <v>3021.219680133007</v>
      </c>
      <c r="C289" s="70">
        <f>A289*Sheet1!D29</f>
        <v>1800</v>
      </c>
      <c r="E289" s="70">
        <f t="shared" si="10"/>
        <v>1221.219680133007</v>
      </c>
      <c r="O289" s="113">
        <f>Sheet1!F67</f>
        <v>0.21710572091253458</v>
      </c>
    </row>
    <row r="290" spans="1:15" ht="12.75">
      <c r="A290">
        <v>76</v>
      </c>
      <c r="B290" s="70">
        <f t="shared" si="9"/>
        <v>3078.0026439907997</v>
      </c>
      <c r="C290" s="70">
        <f>A290*Sheet1!D29</f>
        <v>1824</v>
      </c>
      <c r="E290" s="70">
        <f t="shared" si="10"/>
        <v>1254.0026439907997</v>
      </c>
      <c r="O290" s="113">
        <f>Sheet1!F67</f>
        <v>0.21710572091253458</v>
      </c>
    </row>
    <row r="291" spans="1:15" ht="12.75">
      <c r="A291">
        <v>77</v>
      </c>
      <c r="B291" s="70">
        <f t="shared" si="9"/>
        <v>3135.2198192904175</v>
      </c>
      <c r="C291" s="70">
        <f>A291*Sheet1!D29</f>
        <v>1848</v>
      </c>
      <c r="E291" s="70">
        <f t="shared" si="10"/>
        <v>1287.2198192904175</v>
      </c>
      <c r="O291" s="113">
        <f>Sheet1!F67</f>
        <v>0.21710572091253458</v>
      </c>
    </row>
    <row r="292" spans="1:15" ht="12.75">
      <c r="A292">
        <v>78</v>
      </c>
      <c r="B292" s="70">
        <f t="shared" si="9"/>
        <v>3192.8712060318603</v>
      </c>
      <c r="C292" s="70">
        <f>A292*Sheet1!D29</f>
        <v>1872</v>
      </c>
      <c r="E292" s="70">
        <f t="shared" si="10"/>
        <v>1320.8712060318603</v>
      </c>
      <c r="O292" s="113">
        <f>Sheet1!F67</f>
        <v>0.21710572091253458</v>
      </c>
    </row>
    <row r="293" spans="1:15" ht="12.75">
      <c r="A293">
        <v>79</v>
      </c>
      <c r="B293" s="70">
        <f t="shared" si="9"/>
        <v>3250.9568042151286</v>
      </c>
      <c r="C293" s="70">
        <f>A293*Sheet1!D29</f>
        <v>1896</v>
      </c>
      <c r="E293" s="70">
        <f t="shared" si="10"/>
        <v>1354.9568042151284</v>
      </c>
      <c r="O293" s="113">
        <f>Sheet1!F67</f>
        <v>0.21710572091253458</v>
      </c>
    </row>
    <row r="294" spans="1:15" ht="12.75">
      <c r="A294">
        <v>80</v>
      </c>
      <c r="B294" s="70">
        <f t="shared" si="9"/>
        <v>3309.476613840221</v>
      </c>
      <c r="C294" s="70">
        <f>A294*Sheet1!D29</f>
        <v>1920</v>
      </c>
      <c r="E294" s="70">
        <f t="shared" si="10"/>
        <v>1389.4766138402213</v>
      </c>
      <c r="O294" s="113">
        <f>Sheet1!F67</f>
        <v>0.21710572091253458</v>
      </c>
    </row>
    <row r="295" spans="1:15" ht="12.75">
      <c r="A295">
        <v>81</v>
      </c>
      <c r="B295" s="70">
        <f t="shared" si="9"/>
        <v>3368.4306349071394</v>
      </c>
      <c r="C295" s="70">
        <f>A295*Sheet1!D29</f>
        <v>1944</v>
      </c>
      <c r="E295" s="70">
        <f t="shared" si="10"/>
        <v>1424.4306349071394</v>
      </c>
      <c r="O295" s="113">
        <f>Sheet1!F67</f>
        <v>0.21710572091253458</v>
      </c>
    </row>
    <row r="296" spans="1:15" ht="12.75">
      <c r="A296">
        <v>82</v>
      </c>
      <c r="B296" s="70">
        <f t="shared" si="9"/>
        <v>3427.818867415883</v>
      </c>
      <c r="C296" s="70">
        <f>A296*Sheet1!D29</f>
        <v>1968</v>
      </c>
      <c r="E296" s="70">
        <f t="shared" si="10"/>
        <v>1459.8188674158826</v>
      </c>
      <c r="O296" s="113">
        <f>Sheet1!F67</f>
        <v>0.21710572091253458</v>
      </c>
    </row>
    <row r="297" spans="1:15" ht="12.75">
      <c r="A297">
        <v>83</v>
      </c>
      <c r="B297" s="70">
        <f t="shared" si="9"/>
        <v>3487.6413113664507</v>
      </c>
      <c r="C297" s="70">
        <f>A297*Sheet1!D29</f>
        <v>1992</v>
      </c>
      <c r="E297" s="70">
        <f t="shared" si="10"/>
        <v>1495.6413113664507</v>
      </c>
      <c r="O297" s="113">
        <f>Sheet1!F67</f>
        <v>0.21710572091253458</v>
      </c>
    </row>
    <row r="298" spans="1:15" ht="12.75">
      <c r="A298">
        <v>84</v>
      </c>
      <c r="B298" s="70">
        <f t="shared" si="9"/>
        <v>3547.8979667588437</v>
      </c>
      <c r="C298" s="70">
        <f>A298*Sheet1!D29</f>
        <v>2016</v>
      </c>
      <c r="E298" s="70">
        <f t="shared" si="10"/>
        <v>1531.897966758844</v>
      </c>
      <c r="O298" s="113">
        <f>Sheet1!F67</f>
        <v>0.21710572091253458</v>
      </c>
    </row>
    <row r="299" spans="1:15" ht="12.75">
      <c r="A299">
        <v>85</v>
      </c>
      <c r="B299" s="70">
        <f t="shared" si="9"/>
        <v>3608.588833593062</v>
      </c>
      <c r="C299" s="70">
        <f>A299*Sheet1!D29</f>
        <v>2040</v>
      </c>
      <c r="E299" s="70">
        <f t="shared" si="10"/>
        <v>1568.5888335930624</v>
      </c>
      <c r="O299" s="113">
        <f>Sheet1!F67</f>
        <v>0.21710572091253458</v>
      </c>
    </row>
    <row r="300" spans="1:15" ht="12.75">
      <c r="A300">
        <v>86</v>
      </c>
      <c r="B300" s="70">
        <f t="shared" si="9"/>
        <v>3669.7139118691057</v>
      </c>
      <c r="C300" s="70">
        <f>A300*Sheet1!D29</f>
        <v>2064</v>
      </c>
      <c r="E300" s="70">
        <f t="shared" si="10"/>
        <v>1605.7139118691057</v>
      </c>
      <c r="O300" s="113">
        <f>Sheet1!F67</f>
        <v>0.21710572091253458</v>
      </c>
    </row>
    <row r="301" spans="1:15" ht="12.75">
      <c r="A301">
        <v>87</v>
      </c>
      <c r="B301" s="70">
        <f t="shared" si="9"/>
        <v>3731.273201586974</v>
      </c>
      <c r="C301" s="70">
        <f>A301*Sheet1!D29</f>
        <v>2088</v>
      </c>
      <c r="E301" s="70">
        <f t="shared" si="10"/>
        <v>1643.2732015869742</v>
      </c>
      <c r="O301" s="113">
        <f>Sheet1!F67</f>
        <v>0.21710572091253458</v>
      </c>
    </row>
    <row r="302" spans="1:15" ht="12.75">
      <c r="A302">
        <v>88</v>
      </c>
      <c r="B302" s="70">
        <f t="shared" si="9"/>
        <v>3793.2667027466678</v>
      </c>
      <c r="C302" s="70">
        <f>A302*Sheet1!D29</f>
        <v>2112</v>
      </c>
      <c r="E302" s="70">
        <f t="shared" si="10"/>
        <v>1681.2667027466678</v>
      </c>
      <c r="O302" s="113">
        <f>Sheet1!F67</f>
        <v>0.21710572091253458</v>
      </c>
    </row>
    <row r="303" spans="1:15" ht="12.75">
      <c r="A303">
        <v>89</v>
      </c>
      <c r="B303" s="70">
        <f t="shared" si="9"/>
        <v>3855.6944153481863</v>
      </c>
      <c r="C303" s="70">
        <f>A303*Sheet1!D29</f>
        <v>2136</v>
      </c>
      <c r="E303" s="70">
        <f t="shared" si="10"/>
        <v>1719.6944153481863</v>
      </c>
      <c r="O303" s="113">
        <f>Sheet1!F67</f>
        <v>0.21710572091253458</v>
      </c>
    </row>
    <row r="304" spans="1:15" ht="12.75">
      <c r="A304">
        <v>90</v>
      </c>
      <c r="B304" s="70">
        <f t="shared" si="9"/>
        <v>3918.55633939153</v>
      </c>
      <c r="C304" s="70">
        <f>A304*Sheet1!D29</f>
        <v>2160</v>
      </c>
      <c r="E304" s="70">
        <f t="shared" si="10"/>
        <v>1758.5563393915302</v>
      </c>
      <c r="O304" s="113">
        <f>Sheet1!F67</f>
        <v>0.21710572091253458</v>
      </c>
    </row>
    <row r="305" spans="1:15" ht="12.75">
      <c r="A305">
        <v>91</v>
      </c>
      <c r="B305" s="70">
        <f t="shared" si="9"/>
        <v>3981.8524748766986</v>
      </c>
      <c r="C305" s="70">
        <f>A305*Sheet1!D29</f>
        <v>2184</v>
      </c>
      <c r="E305" s="70">
        <f t="shared" si="10"/>
        <v>1797.8524748766988</v>
      </c>
      <c r="O305" s="113">
        <f>Sheet1!F67</f>
        <v>0.21710572091253458</v>
      </c>
    </row>
    <row r="306" spans="1:15" ht="12.75">
      <c r="A306">
        <v>92</v>
      </c>
      <c r="B306" s="70">
        <f t="shared" si="9"/>
        <v>4045.5828218036927</v>
      </c>
      <c r="C306" s="70">
        <f>A306*Sheet1!D29</f>
        <v>2208</v>
      </c>
      <c r="E306" s="70">
        <f t="shared" si="10"/>
        <v>1837.5828218036927</v>
      </c>
      <c r="O306" s="113">
        <f>Sheet1!F67</f>
        <v>0.21710572091253458</v>
      </c>
    </row>
    <row r="307" spans="1:15" ht="12.75">
      <c r="A307">
        <v>93</v>
      </c>
      <c r="B307" s="70">
        <f t="shared" si="9"/>
        <v>4109.747380172512</v>
      </c>
      <c r="C307" s="70">
        <f>A307*Sheet1!D29</f>
        <v>2232</v>
      </c>
      <c r="E307" s="70">
        <f t="shared" si="10"/>
        <v>1877.7473801725116</v>
      </c>
      <c r="O307" s="113">
        <f>Sheet1!F67</f>
        <v>0.21710572091253458</v>
      </c>
    </row>
    <row r="308" spans="1:15" ht="12.75">
      <c r="A308">
        <v>94</v>
      </c>
      <c r="B308" s="70">
        <f t="shared" si="9"/>
        <v>4174.346149983156</v>
      </c>
      <c r="C308" s="70">
        <f>A308*Sheet1!D29</f>
        <v>2256</v>
      </c>
      <c r="E308" s="70">
        <f t="shared" si="10"/>
        <v>1918.3461499831556</v>
      </c>
      <c r="O308" s="113">
        <f>Sheet1!F67</f>
        <v>0.21710572091253458</v>
      </c>
    </row>
    <row r="309" spans="1:15" ht="12.75">
      <c r="A309">
        <v>95</v>
      </c>
      <c r="B309" s="70">
        <f t="shared" si="9"/>
        <v>4239.379131235624</v>
      </c>
      <c r="C309" s="70">
        <f>A309*Sheet1!D29</f>
        <v>2280</v>
      </c>
      <c r="E309" s="70">
        <f t="shared" si="10"/>
        <v>1959.3791312356245</v>
      </c>
      <c r="O309" s="113">
        <f>Sheet1!F67</f>
        <v>0.21710572091253458</v>
      </c>
    </row>
    <row r="310" spans="1:15" ht="12.75">
      <c r="A310">
        <v>96</v>
      </c>
      <c r="B310" s="70">
        <f t="shared" si="9"/>
        <v>4304.846323929919</v>
      </c>
      <c r="C310" s="70">
        <f>A310*Sheet1!D29</f>
        <v>2304</v>
      </c>
      <c r="E310" s="70">
        <f t="shared" si="10"/>
        <v>2000.8463239299188</v>
      </c>
      <c r="O310" s="113">
        <f>Sheet1!F67</f>
        <v>0.21710572091253458</v>
      </c>
    </row>
    <row r="311" spans="1:15" ht="12.75">
      <c r="A311">
        <v>97</v>
      </c>
      <c r="B311" s="70">
        <f t="shared" si="9"/>
        <v>4370.747728066038</v>
      </c>
      <c r="C311" s="70">
        <f>A311*Sheet1!D29</f>
        <v>2328</v>
      </c>
      <c r="E311" s="70">
        <f t="shared" si="10"/>
        <v>2042.7477280660378</v>
      </c>
      <c r="O311" s="113">
        <f>Sheet1!F67</f>
        <v>0.21710572091253458</v>
      </c>
    </row>
    <row r="312" spans="1:15" ht="12.75">
      <c r="A312">
        <v>98</v>
      </c>
      <c r="B312" s="70">
        <f t="shared" si="9"/>
        <v>4437.0833436439825</v>
      </c>
      <c r="C312" s="70">
        <f>A312*Sheet1!D29</f>
        <v>2352</v>
      </c>
      <c r="E312" s="70">
        <f t="shared" si="10"/>
        <v>2085.083343643982</v>
      </c>
      <c r="O312" s="113">
        <f>Sheet1!F67</f>
        <v>0.21710572091253458</v>
      </c>
    </row>
    <row r="313" spans="1:15" ht="12.75">
      <c r="A313">
        <v>99</v>
      </c>
      <c r="B313" s="70">
        <f t="shared" si="9"/>
        <v>4503.853170663751</v>
      </c>
      <c r="C313" s="70">
        <f>A313*Sheet1!D29</f>
        <v>2376</v>
      </c>
      <c r="E313" s="70">
        <f t="shared" si="10"/>
        <v>2127.8531706637514</v>
      </c>
      <c r="O313" s="113">
        <f>Sheet1!F67</f>
        <v>0.21710572091253458</v>
      </c>
    </row>
    <row r="314" spans="1:15" ht="12.75">
      <c r="A314">
        <v>100</v>
      </c>
      <c r="B314" s="70">
        <f t="shared" si="9"/>
        <v>4571.057209125345</v>
      </c>
      <c r="C314" s="70">
        <f>A314*Sheet1!D29</f>
        <v>2400</v>
      </c>
      <c r="E314" s="70">
        <f t="shared" si="10"/>
        <v>2171.0572091253457</v>
      </c>
      <c r="O314" s="113">
        <f>Sheet1!F67</f>
        <v>0.21710572091253458</v>
      </c>
    </row>
    <row r="315" spans="1:15" ht="12.75">
      <c r="A315">
        <v>105</v>
      </c>
      <c r="B315" s="70">
        <f t="shared" si="9"/>
        <v>4913.590573060694</v>
      </c>
      <c r="C315" s="70">
        <f>A315*Sheet1!D29</f>
        <v>2520</v>
      </c>
      <c r="E315" s="70">
        <f t="shared" si="10"/>
        <v>2393.5905730606937</v>
      </c>
      <c r="O315" s="113">
        <f>Sheet1!F67</f>
        <v>0.21710572091253458</v>
      </c>
    </row>
    <row r="316" spans="1:15" ht="12.75">
      <c r="A316">
        <v>110</v>
      </c>
      <c r="B316" s="70">
        <f t="shared" si="9"/>
        <v>5266.979223041668</v>
      </c>
      <c r="C316" s="70">
        <f>A316*Sheet1!D29</f>
        <v>2640</v>
      </c>
      <c r="E316" s="70">
        <f t="shared" si="10"/>
        <v>2626.9792230416683</v>
      </c>
      <c r="O316" s="113">
        <f>Sheet1!F67</f>
        <v>0.21710572091253458</v>
      </c>
    </row>
    <row r="317" spans="1:15" ht="12.75">
      <c r="A317">
        <v>115</v>
      </c>
      <c r="B317" s="70">
        <f t="shared" si="9"/>
        <v>5631.2231590682695</v>
      </c>
      <c r="C317" s="70">
        <f>A317*Sheet1!D29</f>
        <v>2760</v>
      </c>
      <c r="E317" s="70">
        <f t="shared" si="10"/>
        <v>2871.22315906827</v>
      </c>
      <c r="O317" s="113">
        <f>Sheet1!F67</f>
        <v>0.21710572091253458</v>
      </c>
    </row>
    <row r="318" spans="1:15" ht="12.75">
      <c r="A318">
        <v>120</v>
      </c>
      <c r="B318" s="70">
        <f t="shared" si="9"/>
        <v>6006.322381140498</v>
      </c>
      <c r="C318" s="70">
        <f>A318*Sheet1!D29</f>
        <v>2880</v>
      </c>
      <c r="E318" s="70">
        <f t="shared" si="10"/>
        <v>3126.322381140498</v>
      </c>
      <c r="O318" s="113">
        <f>Sheet1!F67</f>
        <v>0.21710572091253458</v>
      </c>
    </row>
    <row r="319" spans="1:15" ht="12.75">
      <c r="A319">
        <v>125</v>
      </c>
      <c r="B319" s="70">
        <f t="shared" si="9"/>
        <v>6392.276889258353</v>
      </c>
      <c r="C319" s="70">
        <f>A319*Sheet1!D29</f>
        <v>3000</v>
      </c>
      <c r="E319" s="70">
        <f t="shared" si="10"/>
        <v>3392.2768892583526</v>
      </c>
      <c r="O319" s="113">
        <f>Sheet1!F67</f>
        <v>0.21710572091253458</v>
      </c>
    </row>
    <row r="320" spans="1:15" ht="12.75">
      <c r="A320">
        <v>130</v>
      </c>
      <c r="B320" s="70">
        <f t="shared" si="9"/>
        <v>6789.086683421834</v>
      </c>
      <c r="C320" s="70">
        <f>A320*Sheet1!D29</f>
        <v>3120</v>
      </c>
      <c r="E320" s="70">
        <f t="shared" si="10"/>
        <v>3669.0866834218346</v>
      </c>
      <c r="O320" s="113">
        <f>Sheet1!F67</f>
        <v>0.21710572091253458</v>
      </c>
    </row>
    <row r="321" spans="1:15" ht="12.75">
      <c r="A321">
        <v>135</v>
      </c>
      <c r="B321" s="70">
        <f t="shared" si="9"/>
        <v>7196.751763630942</v>
      </c>
      <c r="C321" s="70">
        <f>A321*Sheet1!D29</f>
        <v>3240</v>
      </c>
      <c r="E321" s="70">
        <f t="shared" si="10"/>
        <v>3956.7517636309426</v>
      </c>
      <c r="O321" s="113">
        <f>Sheet1!F67</f>
        <v>0.21710572091253458</v>
      </c>
    </row>
    <row r="322" spans="1:15" ht="12.75">
      <c r="A322">
        <v>140</v>
      </c>
      <c r="B322" s="70">
        <f t="shared" si="9"/>
        <v>7615.272129885678</v>
      </c>
      <c r="C322" s="70">
        <f>A322*Sheet1!D29</f>
        <v>3360</v>
      </c>
      <c r="E322" s="70">
        <f t="shared" si="10"/>
        <v>4255.272129885678</v>
      </c>
      <c r="O322" s="113">
        <f>Sheet1!F67</f>
        <v>0.21710572091253458</v>
      </c>
    </row>
    <row r="323" spans="1:15" ht="12.75">
      <c r="A323">
        <v>145</v>
      </c>
      <c r="B323" s="70">
        <f t="shared" si="9"/>
        <v>8044.64778218604</v>
      </c>
      <c r="C323" s="70">
        <f>A323*Sheet1!D29</f>
        <v>3480</v>
      </c>
      <c r="E323" s="70">
        <f t="shared" si="10"/>
        <v>4564.64778218604</v>
      </c>
      <c r="O323" s="113">
        <f>Sheet1!F67</f>
        <v>0.21710572091253458</v>
      </c>
    </row>
    <row r="324" spans="1:15" ht="12.75">
      <c r="A324">
        <v>150</v>
      </c>
      <c r="B324" s="70">
        <f t="shared" si="9"/>
        <v>8484.878720532028</v>
      </c>
      <c r="C324" s="70">
        <f>A324*Sheet1!D29</f>
        <v>3600</v>
      </c>
      <c r="E324" s="70">
        <f t="shared" si="10"/>
        <v>4884.878720532028</v>
      </c>
      <c r="O324" s="113">
        <f>Sheet1!F67</f>
        <v>0.21710572091253458</v>
      </c>
    </row>
    <row r="325" spans="1:15" ht="12.75">
      <c r="A325">
        <v>155</v>
      </c>
      <c r="B325" s="70">
        <f aca="true" t="shared" si="11" ref="B325:B334">C325+E325</f>
        <v>8935.964944923642</v>
      </c>
      <c r="C325" s="70">
        <f>A325*Sheet1!D29</f>
        <v>3720</v>
      </c>
      <c r="E325" s="70">
        <f aca="true" t="shared" si="12" ref="E325:E334">(A325*A325)*O325</f>
        <v>5215.964944923643</v>
      </c>
      <c r="O325" s="113">
        <f>Sheet1!F67</f>
        <v>0.21710572091253458</v>
      </c>
    </row>
    <row r="326" spans="1:15" ht="12.75">
      <c r="A326">
        <v>160</v>
      </c>
      <c r="B326" s="70">
        <f t="shared" si="11"/>
        <v>9397.906455360884</v>
      </c>
      <c r="C326" s="70">
        <f>A326*Sheet1!D29</f>
        <v>3840</v>
      </c>
      <c r="E326" s="70">
        <f t="shared" si="12"/>
        <v>5557.906455360885</v>
      </c>
      <c r="O326" s="113">
        <f>Sheet1!F67</f>
        <v>0.21710572091253458</v>
      </c>
    </row>
    <row r="327" spans="1:15" ht="12.75">
      <c r="A327">
        <v>165</v>
      </c>
      <c r="B327" s="70">
        <f t="shared" si="11"/>
        <v>9870.703251843754</v>
      </c>
      <c r="C327" s="70">
        <f>A327*Sheet1!D29</f>
        <v>3960</v>
      </c>
      <c r="E327" s="70">
        <f t="shared" si="12"/>
        <v>5910.703251843754</v>
      </c>
      <c r="O327" s="113">
        <f>Sheet1!F67</f>
        <v>0.21710572091253458</v>
      </c>
    </row>
    <row r="328" spans="1:15" ht="12.75">
      <c r="A328">
        <v>170</v>
      </c>
      <c r="B328" s="70">
        <f t="shared" si="11"/>
        <v>10354.355334372249</v>
      </c>
      <c r="C328" s="70">
        <f>A328*Sheet1!D29</f>
        <v>4080</v>
      </c>
      <c r="E328" s="70">
        <f t="shared" si="12"/>
        <v>6274.35533437225</v>
      </c>
      <c r="O328" s="113">
        <f>Sheet1!F67</f>
        <v>0.21710572091253458</v>
      </c>
    </row>
    <row r="329" spans="1:15" ht="12.75">
      <c r="A329">
        <v>175</v>
      </c>
      <c r="B329" s="70">
        <f t="shared" si="11"/>
        <v>10848.862702946371</v>
      </c>
      <c r="C329" s="70">
        <f>A329*Sheet1!D29</f>
        <v>4200</v>
      </c>
      <c r="E329" s="70">
        <f t="shared" si="12"/>
        <v>6648.862702946371</v>
      </c>
      <c r="O329" s="113">
        <f>Sheet1!F67</f>
        <v>0.21710572091253458</v>
      </c>
    </row>
    <row r="330" spans="1:15" ht="12.75">
      <c r="A330">
        <v>180</v>
      </c>
      <c r="B330" s="70">
        <f t="shared" si="11"/>
        <v>11354.22535756612</v>
      </c>
      <c r="C330" s="70">
        <f>A330*Sheet1!D29</f>
        <v>4320</v>
      </c>
      <c r="E330" s="70">
        <f t="shared" si="12"/>
        <v>7034.225357566121</v>
      </c>
      <c r="O330" s="113">
        <f>Sheet1!F67</f>
        <v>0.21710572091253458</v>
      </c>
    </row>
    <row r="331" spans="1:15" ht="12.75">
      <c r="A331">
        <v>185</v>
      </c>
      <c r="B331" s="70">
        <f t="shared" si="11"/>
        <v>11870.443298231496</v>
      </c>
      <c r="C331" s="70">
        <f>A331*Sheet1!D29</f>
        <v>4440</v>
      </c>
      <c r="E331" s="70">
        <f t="shared" si="12"/>
        <v>7430.443298231496</v>
      </c>
      <c r="O331" s="113">
        <f>Sheet1!F67</f>
        <v>0.21710572091253458</v>
      </c>
    </row>
    <row r="332" spans="1:15" ht="12.75">
      <c r="A332">
        <v>190</v>
      </c>
      <c r="B332" s="70">
        <f t="shared" si="11"/>
        <v>12397.516524942497</v>
      </c>
      <c r="C332" s="70">
        <f>A332*Sheet1!D29</f>
        <v>4560</v>
      </c>
      <c r="E332" s="70">
        <f t="shared" si="12"/>
        <v>7837.516524942498</v>
      </c>
      <c r="O332" s="113">
        <f>Sheet1!F67</f>
        <v>0.21710572091253458</v>
      </c>
    </row>
    <row r="333" spans="1:15" ht="12.75">
      <c r="A333">
        <v>195</v>
      </c>
      <c r="B333" s="70">
        <f t="shared" si="11"/>
        <v>12935.445037699128</v>
      </c>
      <c r="C333" s="70">
        <f>A333*Sheet1!D29</f>
        <v>4680</v>
      </c>
      <c r="E333" s="70">
        <f t="shared" si="12"/>
        <v>8255.445037699128</v>
      </c>
      <c r="O333" s="113">
        <f>Sheet1!F67</f>
        <v>0.21710572091253458</v>
      </c>
    </row>
    <row r="334" spans="1:15" ht="12.75">
      <c r="A334">
        <v>200</v>
      </c>
      <c r="B334" s="70">
        <f t="shared" si="11"/>
        <v>13484.228836501383</v>
      </c>
      <c r="C334" s="70">
        <f>A334*Sheet1!D29</f>
        <v>4800</v>
      </c>
      <c r="E334" s="70">
        <f t="shared" si="12"/>
        <v>8684.228836501383</v>
      </c>
      <c r="O334" s="113">
        <f>Sheet1!F67</f>
        <v>0.21710572091253458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</cp:lastModifiedBy>
  <dcterms:created xsi:type="dcterms:W3CDTF">2010-09-12T17:15:02Z</dcterms:created>
  <dcterms:modified xsi:type="dcterms:W3CDTF">2011-01-08T17:22:33Z</dcterms:modified>
  <cp:category/>
  <cp:version/>
  <cp:contentType/>
  <cp:contentStatus/>
</cp:coreProperties>
</file>